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D:\Dropbox\feel-ok\Berichte\Jahresberichte\2018\"/>
    </mc:Choice>
  </mc:AlternateContent>
  <xr:revisionPtr revIDLastSave="0" documentId="13_ncr:1_{BF1BFF35-3328-43B4-8314-6AEFE39FE76C}" xr6:coauthVersionLast="40" xr6:coauthVersionMax="40" xr10:uidLastSave="{00000000-0000-0000-0000-000000000000}"/>
  <bookViews>
    <workbookView xWindow="0" yWindow="0" windowWidth="32914" windowHeight="14589" xr2:uid="{C21A6C1F-3B00-4265-B59D-E08DE08B4880}"/>
  </bookViews>
  <sheets>
    <sheet name="Nutzung feel-ok" sheetId="1" r:id="rId1"/>
  </sheets>
  <definedNames>
    <definedName name="arbeitsblaetter">'Nutzung feel-ok'!$B$487</definedName>
    <definedName name="E">'Nutzung feel-ok'!$B$71</definedName>
    <definedName name="E_Erziehung">'Nutzung feel-ok'!$B$460</definedName>
    <definedName name="E_Onlinesucht">'Nutzung feel-ok'!$B$479</definedName>
    <definedName name="E_psBelastungen">'Nutzung feel-ok'!$B$468</definedName>
    <definedName name="geraete">'Nutzung feel-ok'!$B$599</definedName>
    <definedName name="j">'Nutzung feel-ok'!$B$38</definedName>
    <definedName name="j_alkohol">'Nutzung feel-ok'!$B$98</definedName>
    <definedName name="j_beruf">'Nutzung feel-ok'!$B$116</definedName>
    <definedName name="j_cannabis">'Nutzung feel-ok'!$B$130</definedName>
    <definedName name="j_ernaehrung">'Nutzung feel-ok'!$B$147</definedName>
    <definedName name="j_freizeit">'Nutzung feel-ok'!$B$157</definedName>
    <definedName name="j_gewalt">'Nutzung feel-ok'!$B$165</definedName>
    <definedName name="j_gewicht">'Nutzung feel-ok'!$B$195</definedName>
    <definedName name="j_gs">'Nutzung feel-ok'!$B$223</definedName>
    <definedName name="j_hg">'Nutzung feel-ok'!$B$230</definedName>
    <definedName name="j_jr">'Nutzung feel-ok'!$B$239</definedName>
    <definedName name="j_laerm">'Nutzung feel-ok'!$B$245</definedName>
    <definedName name="j_onlinesucht">'Nutzung feel-ok'!$B$257</definedName>
    <definedName name="j_ps">'Nutzung feel-ok'!$B$263</definedName>
    <definedName name="j_rauchen">'Nutzung feel-ok'!$B$269</definedName>
    <definedName name="j_selbstwert">'Nutzung feel-ok'!$B$305</definedName>
    <definedName name="j_sex">'Nutzung feel-ok'!$B$315</definedName>
    <definedName name="j_sport">'Nutzung feel-ok'!$B$350</definedName>
    <definedName name="j_stress">'Nutzung feel-ok'!$B$365</definedName>
    <definedName name="j_suizid">'Nutzung feel-ok'!$B$380</definedName>
    <definedName name="j_vorurteile">'Nutzung feel-ok'!$B$395</definedName>
    <definedName name="j_webprofi">'Nutzung feel-ok'!$B$401</definedName>
    <definedName name="j_webprofi_onlinesucht">'Nutzung feel-ok'!$B$406</definedName>
    <definedName name="M">'Nutzung feel-ok'!$B$61</definedName>
    <definedName name="M_FF">'Nutzung feel-ok'!$B$423</definedName>
    <definedName name="M_Klassenmanagement">'Nutzung feel-ok'!$B$441</definedName>
    <definedName name="M_smartdrugs">'Nutzung feel-ok'!$B$452</definedName>
    <definedName name="M_stressmanagement">'Nutzung feel-ok'!$B$433</definedName>
    <definedName name="quellen">'Nutzung feel-ok'!$B$584</definedName>
    <definedName name="region">'Nutzung feel-ok'!$B$517</definedName>
    <definedName name="tools">'Nutzung feel-ok'!$B$77</definedName>
    <definedName name="ueberblick">'Nutzung feel-ok'!$B$26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47" i="1" l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I492" i="1"/>
  <c r="K512" i="1" s="1"/>
  <c r="F492" i="1"/>
  <c r="H494" i="1" s="1"/>
  <c r="C492" i="1"/>
  <c r="E494" i="1" s="1"/>
  <c r="E511" i="1" l="1"/>
  <c r="K507" i="1"/>
  <c r="K506" i="1"/>
  <c r="K493" i="1"/>
  <c r="K510" i="1"/>
  <c r="K495" i="1"/>
  <c r="H503" i="1"/>
  <c r="H496" i="1"/>
  <c r="H504" i="1"/>
  <c r="H508" i="1"/>
  <c r="H493" i="1"/>
  <c r="H507" i="1"/>
  <c r="H501" i="1"/>
  <c r="H495" i="1"/>
  <c r="H509" i="1"/>
  <c r="H498" i="1"/>
  <c r="H510" i="1"/>
  <c r="H506" i="1"/>
  <c r="H500" i="1"/>
  <c r="E509" i="1"/>
  <c r="E505" i="1"/>
  <c r="E500" i="1"/>
  <c r="E496" i="1"/>
  <c r="E510" i="1"/>
  <c r="E497" i="1"/>
  <c r="E493" i="1"/>
  <c r="E508" i="1"/>
  <c r="E504" i="1"/>
  <c r="E499" i="1"/>
  <c r="E495" i="1"/>
  <c r="E506" i="1"/>
  <c r="E501" i="1"/>
  <c r="E513" i="1"/>
  <c r="E507" i="1"/>
  <c r="E502" i="1"/>
  <c r="E498" i="1"/>
  <c r="H73" i="1"/>
  <c r="H74" i="1"/>
  <c r="H72" i="1"/>
  <c r="E73" i="1"/>
  <c r="E74" i="1"/>
  <c r="E72" i="1"/>
  <c r="K41" i="1"/>
  <c r="K53" i="1"/>
  <c r="K54" i="1"/>
  <c r="K57" i="1"/>
  <c r="K39" i="1"/>
  <c r="H40" i="1"/>
  <c r="H41" i="1"/>
  <c r="H42" i="1"/>
  <c r="H44" i="1"/>
  <c r="H46" i="1"/>
  <c r="H47" i="1"/>
  <c r="H49" i="1"/>
  <c r="H50" i="1"/>
  <c r="H51" i="1"/>
  <c r="H53" i="1"/>
  <c r="H54" i="1"/>
  <c r="H55" i="1"/>
  <c r="H56" i="1"/>
  <c r="H57" i="1"/>
  <c r="H58" i="1"/>
  <c r="H39" i="1"/>
  <c r="E40" i="1"/>
  <c r="E41" i="1"/>
  <c r="E42" i="1"/>
  <c r="E43" i="1"/>
  <c r="E44" i="1"/>
  <c r="E45" i="1"/>
  <c r="E46" i="1"/>
  <c r="E47" i="1"/>
  <c r="E48" i="1"/>
  <c r="E50" i="1"/>
  <c r="E52" i="1"/>
  <c r="E53" i="1"/>
  <c r="E54" i="1"/>
  <c r="E55" i="1"/>
  <c r="E56" i="1"/>
  <c r="E57" i="1"/>
  <c r="E58" i="1"/>
  <c r="E59" i="1"/>
  <c r="E39" i="1"/>
  <c r="E602" i="1"/>
  <c r="E601" i="1"/>
  <c r="E600" i="1"/>
  <c r="H602" i="1"/>
  <c r="H601" i="1"/>
  <c r="H600" i="1"/>
  <c r="K602" i="1"/>
  <c r="K601" i="1"/>
  <c r="K600" i="1"/>
  <c r="K589" i="1"/>
  <c r="K588" i="1"/>
  <c r="K587" i="1"/>
  <c r="K585" i="1"/>
  <c r="H587" i="1"/>
  <c r="H588" i="1"/>
  <c r="H589" i="1"/>
  <c r="H590" i="1"/>
  <c r="H585" i="1"/>
  <c r="E586" i="1"/>
  <c r="E587" i="1"/>
  <c r="E588" i="1"/>
  <c r="E589" i="1"/>
  <c r="E590" i="1"/>
  <c r="E585" i="1"/>
  <c r="I34" i="1" l="1"/>
  <c r="F34" i="1"/>
  <c r="C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Oliver Padlina</author>
  </authors>
  <commentList>
    <comment ref="D29" authorId="0" shapeId="0" xr:uid="{D0B0FACF-5DA8-4FEB-A622-E9659C0CF4D7}">
      <text>
        <r>
          <rPr>
            <b/>
            <sz val="9"/>
            <color indexed="81"/>
            <rFont val="Segoe UI"/>
            <family val="2"/>
          </rPr>
          <t>Vergleich mit 2017</t>
        </r>
      </text>
    </comment>
    <comment ref="G29" authorId="0" shapeId="0" xr:uid="{1EE177C7-2847-4722-B8E5-EEC76888778E}">
      <text>
        <r>
          <rPr>
            <b/>
            <sz val="9"/>
            <color indexed="81"/>
            <rFont val="Segoe UI"/>
            <family val="2"/>
          </rPr>
          <t>Vergleich mit 2017</t>
        </r>
      </text>
    </comment>
    <comment ref="J29" authorId="0" shapeId="0" xr:uid="{F659B9B3-816C-484A-A600-A6EF2807EFEC}">
      <text>
        <r>
          <rPr>
            <b/>
            <sz val="9"/>
            <color indexed="81"/>
            <rFont val="Segoe UI"/>
            <family val="2"/>
          </rPr>
          <t>Vergleich mit 2017</t>
        </r>
      </text>
    </comment>
    <comment ref="B31" authorId="0" shapeId="0" xr:uid="{3BDD5AEA-61D0-4EF4-8FA7-D1EA46F31027}">
      <text>
        <r>
          <rPr>
            <b/>
            <sz val="9"/>
            <color indexed="81"/>
            <rFont val="Segoe UI"/>
            <charset val="1"/>
          </rPr>
          <t>83% der Sitzungen von feel-ok.ch haben in der Schweiz stattgefunden.</t>
        </r>
      </text>
    </comment>
    <comment ref="B32" authorId="0" shapeId="0" xr:uid="{59946D52-D8CC-4847-A940-603B17FD8A2D}">
      <text>
        <r>
          <rPr>
            <b/>
            <sz val="9"/>
            <color indexed="81"/>
            <rFont val="Segoe UI"/>
            <family val="2"/>
          </rPr>
          <t>55% der Sitzungen von feel-ok.at haben in Österreich stattgefunden.</t>
        </r>
      </text>
    </comment>
    <comment ref="B33" authorId="0" shapeId="0" xr:uid="{09400BDF-1100-4C13-BE65-784160008B36}">
      <text>
        <r>
          <rPr>
            <b/>
            <sz val="9"/>
            <color indexed="81"/>
            <rFont val="Segoe UI"/>
            <family val="2"/>
          </rPr>
          <t>85% der Sitzungen von feelok.de haben in Deutschland stattgefunden.</t>
        </r>
      </text>
    </comment>
    <comment ref="B80" authorId="0" shapeId="0" xr:uid="{9D6F61A3-8E29-4CBF-9F85-0DF2C652F768}">
      <text>
        <r>
          <rPr>
            <b/>
            <sz val="9"/>
            <color indexed="81"/>
            <rFont val="Segoe UI"/>
            <family val="2"/>
          </rPr>
          <t>Teilnehmende, die an einer SPRINT-Umfrage teilgenommen und dabei alle Qualitätskriterien erfüllt haben.
Im Herbst 2019 wird SPRINT 2.0 online sein.</t>
        </r>
      </text>
    </comment>
    <comment ref="A99" authorId="0" shapeId="0" xr:uid="{D94A4236-CFB2-43AC-8660-92AB08368F92}">
      <text>
        <r>
          <rPr>
            <b/>
            <sz val="9"/>
            <color indexed="81"/>
            <rFont val="Segoe UI"/>
            <family val="2"/>
          </rPr>
          <t xml:space="preserve">Highlight:
</t>
        </r>
        <r>
          <rPr>
            <sz val="9"/>
            <color indexed="81"/>
            <rFont val="Segoe UI"/>
            <family val="2"/>
          </rPr>
          <t xml:space="preserve">Module mit mindestens 4000 Sitzungen
</t>
        </r>
      </text>
    </comment>
    <comment ref="E520" authorId="0" shapeId="0" xr:uid="{8C6CF4BF-2AF0-4979-B808-8C118B6A614B}">
      <text>
        <r>
          <rPr>
            <b/>
            <sz val="9"/>
            <color indexed="81"/>
            <rFont val="Segoe UI"/>
            <family val="2"/>
          </rPr>
          <t xml:space="preserve">(Anzahl Sitzungen / Bevölkerungsdichte von 12-25-J. im Kanton ) * 100
</t>
        </r>
        <r>
          <rPr>
            <sz val="9"/>
            <color indexed="81"/>
            <rFont val="Segoe UI"/>
            <family val="2"/>
          </rPr>
          <t xml:space="preserve">++++++++++++++++++++++++++++++++++++++
Beispiel: Im Kanton Aargau lebten im Jahr 2017 99'836 Personen zwischen 12 und 25 Jahren gemäss Angaben vom Bundesamt für Statistik. feel-ok.ch wurde im Kanton Aargau 27'990 Mal genutzt. Dies entspricht 28% der Bevölkerungsdichte.
++++++++++++++++++++++++++++++++++++++
Besser als die Anzahl Sitzungen zeigt der Verhältniswert die effektive Verbreitung der Nutzung von feel-ok.ch in der Bevölkerung.
</t>
        </r>
      </text>
    </comment>
    <comment ref="B585" authorId="0" shapeId="0" xr:uid="{FEE1AA99-479A-40FD-A712-4014FCD4AC6F}">
      <text>
        <r>
          <rPr>
            <b/>
            <sz val="9"/>
            <color indexed="81"/>
            <rFont val="Segoe UI"/>
            <family val="2"/>
          </rPr>
          <t>Sitzungen aufgrund der unbezahlten Rangliste von Google</t>
        </r>
      </text>
    </comment>
    <comment ref="B586" authorId="0" shapeId="0" xr:uid="{04FDF69B-E9EF-4367-801F-13C18E7D1A64}">
      <text>
        <r>
          <rPr>
            <b/>
            <sz val="9"/>
            <color indexed="81"/>
            <rFont val="Segoe UI"/>
            <family val="2"/>
          </rPr>
          <t>Bezahlte Werbung von Google</t>
        </r>
      </text>
    </comment>
    <comment ref="B587" authorId="0" shapeId="0" xr:uid="{75512A0B-DE8E-4E54-90A3-4DB60038325C}">
      <text>
        <r>
          <rPr>
            <b/>
            <sz val="9"/>
            <color indexed="81"/>
            <rFont val="Segoe UI"/>
            <family val="2"/>
          </rPr>
          <t>Personen, die direkt die Webadresse von feel-ok getippt haben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588" authorId="0" shapeId="0" xr:uid="{9F4E19A4-C63F-4BE8-AE8B-FB9258BA0ECF}">
      <text>
        <r>
          <rPr>
            <b/>
            <sz val="9"/>
            <color indexed="81"/>
            <rFont val="Segoe UI"/>
            <family val="2"/>
          </rPr>
          <t>Sitzungen aufgrund einer Verlinkung auf einer externen Website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<sst xmlns="http://schemas.openxmlformats.org/spreadsheetml/2006/main" count="1641" uniqueCount="500">
  <si>
    <t>Für Tempo-Leser</t>
  </si>
  <si>
    <t>Sucht Schweiz</t>
  </si>
  <si>
    <t>Videoclips</t>
  </si>
  <si>
    <t>Alkohol-Check-Test</t>
  </si>
  <si>
    <t>Quiz</t>
  </si>
  <si>
    <t>Keine Lust</t>
  </si>
  <si>
    <t>Neugier</t>
  </si>
  <si>
    <t>Ab und zu</t>
  </si>
  <si>
    <t>Manchmal zu viel</t>
  </si>
  <si>
    <t>Regelmässig, häufig</t>
  </si>
  <si>
    <t>ALKOHOL</t>
  </si>
  <si>
    <t>Patronat</t>
  </si>
  <si>
    <t>Leiterspiel</t>
  </si>
  <si>
    <t>-</t>
  </si>
  <si>
    <t>Leiterspiel*</t>
  </si>
  <si>
    <t>Mutter/Vater trinkt viel Alkohol</t>
  </si>
  <si>
    <t>bw-lv</t>
  </si>
  <si>
    <t>* Auf feel-ok.ch seit April 2018, auf feel-ok.at seit Oktober 2018</t>
  </si>
  <si>
    <t>Sitzungen '18</t>
  </si>
  <si>
    <t>Verlauf</t>
  </si>
  <si>
    <t>BERUF</t>
  </si>
  <si>
    <t>Ich und mein Beruf</t>
  </si>
  <si>
    <t>Jobsuche: Du kannst!</t>
  </si>
  <si>
    <t>Infovideos</t>
  </si>
  <si>
    <t>Lehrstellensuche in 14 Sprachen</t>
  </si>
  <si>
    <t>Arbeitsmarktinfo.ch</t>
  </si>
  <si>
    <t>RADIX</t>
  </si>
  <si>
    <t>VIVID</t>
  </si>
  <si>
    <t xml:space="preserve">ask! </t>
  </si>
  <si>
    <t>Helle Köpfe, Geschickte Hände</t>
  </si>
  <si>
    <t>geldundso.at</t>
  </si>
  <si>
    <t>*</t>
  </si>
  <si>
    <t>CANNABIS</t>
  </si>
  <si>
    <t>Cannabis-Check</t>
  </si>
  <si>
    <t>Sei clever</t>
  </si>
  <si>
    <t>Gelegentlicher Konsum</t>
  </si>
  <si>
    <t>Kiffende ohne Bedenken</t>
  </si>
  <si>
    <t>Kiffende mit Bedenken</t>
  </si>
  <si>
    <t>Kein Kiffen mehr</t>
  </si>
  <si>
    <t>Info Drog</t>
  </si>
  <si>
    <t>ERNÄHRUNG</t>
  </si>
  <si>
    <t>Spiel der Lebensmittelpyramide</t>
  </si>
  <si>
    <t>Fast Food</t>
  </si>
  <si>
    <t>SGE</t>
  </si>
  <si>
    <t>FREIZEIT</t>
  </si>
  <si>
    <t>* Erziehungsdepartment des Kantons Basel-Stadt, Dachverband Kinder- und Jugendförderung Graubünden</t>
  </si>
  <si>
    <t>GEWALT</t>
  </si>
  <si>
    <t>Fragen und Antworten</t>
  </si>
  <si>
    <t>Tests und Quiz</t>
  </si>
  <si>
    <t>Stoppt Gewalt! - Clips</t>
  </si>
  <si>
    <t>Richtig oder Falsch?</t>
  </si>
  <si>
    <t>Jugendliche erzählen</t>
  </si>
  <si>
    <t>Tipps gegen Gewalt</t>
  </si>
  <si>
    <t>Adressen</t>
  </si>
  <si>
    <t>Cybermobbing, Medien</t>
  </si>
  <si>
    <t>Wer bin ich?</t>
  </si>
  <si>
    <t>Mit Konflikten umgehen</t>
  </si>
  <si>
    <t>Sich wehren, Hilfe holen</t>
  </si>
  <si>
    <t>Zivilcourage</t>
  </si>
  <si>
    <t>Mitgegangen, mitgefangen</t>
  </si>
  <si>
    <t>Anzeige erstatten</t>
  </si>
  <si>
    <t>Infos für Täter</t>
  </si>
  <si>
    <t>Gemeinsam gegen Gewalt</t>
  </si>
  <si>
    <t>Sexuelle Gewalt</t>
  </si>
  <si>
    <t>Herkunft und Vorurteile</t>
  </si>
  <si>
    <t>Täter, Opfer, Mitläufer...</t>
  </si>
  <si>
    <t>Folgen von Gewalt</t>
  </si>
  <si>
    <t>NCBI</t>
  </si>
  <si>
    <t>ZEPRA</t>
  </si>
  <si>
    <t>Zischtig.ch</t>
  </si>
  <si>
    <t>Verein Lilli</t>
  </si>
  <si>
    <t>DENK-WEGE</t>
  </si>
  <si>
    <t>* Fachstelle für Gewaltprävention der Stadt Zürich</t>
  </si>
  <si>
    <t>**</t>
  </si>
  <si>
    <t>** Schweizerisches Institut für Gewaltprävention</t>
  </si>
  <si>
    <t>SKP</t>
  </si>
  <si>
    <t>Adressen (Opferhilfe)</t>
  </si>
  <si>
    <t>Gewalt: Warum?</t>
  </si>
  <si>
    <t>GEWICHT, ESSSTÖRUNGEN</t>
  </si>
  <si>
    <t>Verbreitung (Gewicht)</t>
  </si>
  <si>
    <t>Der BMI-Rechner</t>
  </si>
  <si>
    <t>Unzufriedenheit</t>
  </si>
  <si>
    <t>Folgen</t>
  </si>
  <si>
    <t>Zunehmen, abnehmen</t>
  </si>
  <si>
    <t>Gesunde Ernährung</t>
  </si>
  <si>
    <t>Sport</t>
  </si>
  <si>
    <t>Diäten</t>
  </si>
  <si>
    <t>Verbreitung (Essstörungen)</t>
  </si>
  <si>
    <t>Tests</t>
  </si>
  <si>
    <t>Habe ich eine Essstörung?</t>
  </si>
  <si>
    <t>Behandlung, Therapie</t>
  </si>
  <si>
    <t>Freunden helfen</t>
  </si>
  <si>
    <t>Gefühle und Essen</t>
  </si>
  <si>
    <t>Ursachen</t>
  </si>
  <si>
    <t>Wie entsteht Über- / Untergewicht?</t>
  </si>
  <si>
    <t>akj</t>
  </si>
  <si>
    <t>Cool and clean</t>
  </si>
  <si>
    <t>***</t>
  </si>
  <si>
    <t>GLÜCKSSPIEL</t>
  </si>
  <si>
    <t>Jugendliche stellen Fragen</t>
  </si>
  <si>
    <t>Zwischen meinen Eltern gibt's Gewalt</t>
  </si>
  <si>
    <t>Gewalt zwischen Eltern</t>
  </si>
  <si>
    <t>Kinderschutz Schweiz</t>
  </si>
  <si>
    <t>JUGENDRECHTE</t>
  </si>
  <si>
    <t>Pro Juventute</t>
  </si>
  <si>
    <t>LÄRM</t>
  </si>
  <si>
    <t>Was ist Lärm?</t>
  </si>
  <si>
    <t>Schall ist überall</t>
  </si>
  <si>
    <t>Hören, aber wie?</t>
  </si>
  <si>
    <t>Auswirkungen von Lärm</t>
  </si>
  <si>
    <t>Wie kann ich mich schützen?</t>
  </si>
  <si>
    <t>RAUCHEN</t>
  </si>
  <si>
    <t>Rauchstopp-Programm</t>
  </si>
  <si>
    <t>Interviews</t>
  </si>
  <si>
    <t>Tests, Quiz, Games…</t>
  </si>
  <si>
    <t>Nichtrauchen hat Vorteile</t>
  </si>
  <si>
    <t>Trotzdem gibt es Raucher</t>
  </si>
  <si>
    <t>Raucher entscheiden</t>
  </si>
  <si>
    <t>Wochenende und Parties</t>
  </si>
  <si>
    <t>Rückfall</t>
  </si>
  <si>
    <t>Einem Freund helfen</t>
  </si>
  <si>
    <t>Sex und Pille</t>
  </si>
  <si>
    <t>Gewichtszunahme</t>
  </si>
  <si>
    <t>Geld</t>
  </si>
  <si>
    <t>Gesundheitsschäden</t>
  </si>
  <si>
    <t>Sucht</t>
  </si>
  <si>
    <t>4‘800 Substanzen</t>
  </si>
  <si>
    <t>Tricks der Tabakindustrie</t>
  </si>
  <si>
    <t>Passivrauchen</t>
  </si>
  <si>
    <t>Umwelt, Menschen</t>
  </si>
  <si>
    <t>Werbung, Sponsoring</t>
  </si>
  <si>
    <t>Häufigkeit</t>
  </si>
  <si>
    <t>E-Zigaretten, Wasserpfeife, Snus, ...</t>
  </si>
  <si>
    <t>Gesetze</t>
  </si>
  <si>
    <t>Schwangerschaft, Babies</t>
  </si>
  <si>
    <t>Züri Rauchfrei</t>
  </si>
  <si>
    <t>Berner Gesundheit</t>
  </si>
  <si>
    <t>Lungenliga beider Basel</t>
  </si>
  <si>
    <t>Unfairtobacco</t>
  </si>
  <si>
    <t>AT Schweiz</t>
  </si>
  <si>
    <t>Clips / Videoclips</t>
  </si>
  <si>
    <t>Nichtraucher entscheiden</t>
  </si>
  <si>
    <t>Geschichte des Tabaks</t>
  </si>
  <si>
    <t>SELBSTWERT, SELBSTVERTRAUEN</t>
  </si>
  <si>
    <t>Selbstvertrauen aufpeppen</t>
  </si>
  <si>
    <t>DENK-WEGE - Uni Zürich</t>
  </si>
  <si>
    <t>SEXUALITÄT, LIEBE, IDENTITÄT</t>
  </si>
  <si>
    <t>Themenfilme</t>
  </si>
  <si>
    <t>Was, Wann, Warum? Teenager und Sex</t>
  </si>
  <si>
    <t>Liebe &amp; Beziehung</t>
  </si>
  <si>
    <t>Der weibliche Körper</t>
  </si>
  <si>
    <t>Der männliche Körper</t>
  </si>
  <si>
    <t>Sexualität erleben</t>
  </si>
  <si>
    <t>Sex in Netz</t>
  </si>
  <si>
    <t>AIDS, Hepatitis, Herpes...</t>
  </si>
  <si>
    <t>Menstruation, Schwangerschaft</t>
  </si>
  <si>
    <t>Verhütung</t>
  </si>
  <si>
    <t>Pornografie, Prostitution</t>
  </si>
  <si>
    <t>ANNEVOSSFILM</t>
  </si>
  <si>
    <t>du-bist-du.ch</t>
  </si>
  <si>
    <t>Aids Hilfe Schweiz</t>
  </si>
  <si>
    <t>Sex. Orientierung und Identität</t>
  </si>
  <si>
    <t>* Fachstelle für Gleichstellung der Stadt Zürich</t>
  </si>
  <si>
    <t>Sex: We can?! - Der Film</t>
  </si>
  <si>
    <t>Mädchen, ihr Körper, ihre Lust</t>
  </si>
  <si>
    <t>Sexuelle und geschlechtliche Vielfalt</t>
  </si>
  <si>
    <t>Prostitution</t>
  </si>
  <si>
    <t>Pornografie</t>
  </si>
  <si>
    <t>ONLINESUCHT</t>
  </si>
  <si>
    <t>SPORT</t>
  </si>
  <si>
    <t>Bundesamt für Sport</t>
  </si>
  <si>
    <t>STRESS</t>
  </si>
  <si>
    <t>Mehr Power gegen Stress</t>
  </si>
  <si>
    <t>Entspannung</t>
  </si>
  <si>
    <t>Sage auch mal nein</t>
  </si>
  <si>
    <t>Schlafprobleme</t>
  </si>
  <si>
    <t>Konflikte</t>
  </si>
  <si>
    <t>Unterricht, Prüfungen</t>
  </si>
  <si>
    <t>Familie</t>
  </si>
  <si>
    <t>SUIZIDALITÄT</t>
  </si>
  <si>
    <t>Suizidgedanken /-versuch</t>
  </si>
  <si>
    <t>Sich Sorgen machen</t>
  </si>
  <si>
    <t>Jemand hat sich suizidiert</t>
  </si>
  <si>
    <t>Zahlen</t>
  </si>
  <si>
    <t>* Forum für Suizidprävention und Suizidforschung</t>
  </si>
  <si>
    <t>Fakten</t>
  </si>
  <si>
    <t>VORURTEILE</t>
  </si>
  <si>
    <t>WEPROFI, MEDIENKOMPETENZ</t>
  </si>
  <si>
    <t>Internet in Kürze</t>
  </si>
  <si>
    <t>Der Suchprofi</t>
  </si>
  <si>
    <t>Wahrheit oder Lüge</t>
  </si>
  <si>
    <t>Sex im Netz</t>
  </si>
  <si>
    <t>Onlinesucht</t>
  </si>
  <si>
    <t>Mein Profil</t>
  </si>
  <si>
    <t>Kaufen im Internet</t>
  </si>
  <si>
    <t>Virtual stories</t>
  </si>
  <si>
    <t>Auf der sicheren Seite</t>
  </si>
  <si>
    <t>** ZHAW Angewandte Psychologie</t>
  </si>
  <si>
    <t xml:space="preserve">* Pädagogische Hochschule Schwyz  </t>
  </si>
  <si>
    <t>*** Staatssekretariat für Wirtschaft (SECO) und Eidgenössisches Büro für Konsumentenfragen BFK</t>
  </si>
  <si>
    <t>FRÜHERKENNUNG &amp; FRÜHINTERVENTION</t>
  </si>
  <si>
    <t>Hinschauen statt wegschauen</t>
  </si>
  <si>
    <t>Praxisbeispiele</t>
  </si>
  <si>
    <t>F&amp;F einführen</t>
  </si>
  <si>
    <t>Support</t>
  </si>
  <si>
    <t>Stress - Was ist das?</t>
  </si>
  <si>
    <t>Stressmanagement für LehrerInnen</t>
  </si>
  <si>
    <t>Selbstmanagement</t>
  </si>
  <si>
    <t>Leben in Balance</t>
  </si>
  <si>
    <t>Vom Wissen zur Umsetzung</t>
  </si>
  <si>
    <t>Psychosoziale Unterstützung</t>
  </si>
  <si>
    <t>Gruppe und Dynamik</t>
  </si>
  <si>
    <t>Persönlichkeit und Entwicklung</t>
  </si>
  <si>
    <t>Kommunikation</t>
  </si>
  <si>
    <t>Perspektiven im Krisenfall</t>
  </si>
  <si>
    <t>Züfam</t>
  </si>
  <si>
    <t>Smart Drugs</t>
  </si>
  <si>
    <t>NUTZUNG FEEL-OK.CH FÜR ELTERN</t>
  </si>
  <si>
    <t>* Geschäftsstelle Elternbildung, Amt für Jugend und Berufsberatung, Bildungsdirektion Kanton Zürich</t>
  </si>
  <si>
    <t>Ist mein Kind psychisch belastet?</t>
  </si>
  <si>
    <t>Mein Kind hat psychische Probleme</t>
  </si>
  <si>
    <t>Psychische Störungen</t>
  </si>
  <si>
    <t>Kurzfilme</t>
  </si>
  <si>
    <t>Sie oder Ihr Partner ist psychisch belastet</t>
  </si>
  <si>
    <t>IKS</t>
  </si>
  <si>
    <t>Das sagen die Eltern</t>
  </si>
  <si>
    <t>Das sagen die Profis</t>
  </si>
  <si>
    <t>* ZHAW Angewandte Psychologie</t>
  </si>
  <si>
    <t>feel-ok.ch</t>
  </si>
  <si>
    <t>feel-ok.at</t>
  </si>
  <si>
    <t>feelok.de</t>
  </si>
  <si>
    <t>JUGENDLICHE</t>
  </si>
  <si>
    <t>Verlauf°</t>
  </si>
  <si>
    <t>° Vergleich mit Jahr 2017</t>
  </si>
  <si>
    <r>
      <t xml:space="preserve">Schweiz </t>
    </r>
    <r>
      <rPr>
        <sz val="11"/>
        <color theme="0" tint="-0.34998626667073579"/>
        <rFont val="Calibri"/>
        <family val="2"/>
        <scheme val="minor"/>
      </rPr>
      <t>(ch | 83%)</t>
    </r>
  </si>
  <si>
    <r>
      <t>Österreich</t>
    </r>
    <r>
      <rPr>
        <sz val="11"/>
        <color theme="0" tint="-0.34998626667073579"/>
        <rFont val="Calibri"/>
        <family val="2"/>
        <scheme val="minor"/>
      </rPr>
      <t xml:space="preserve"> (at | 55%)</t>
    </r>
  </si>
  <si>
    <r>
      <t>Deutschland</t>
    </r>
    <r>
      <rPr>
        <sz val="11"/>
        <color theme="0" tint="-0.34998626667073579"/>
        <rFont val="Calibri"/>
        <family val="2"/>
        <scheme val="minor"/>
      </rPr>
      <t xml:space="preserve"> (de | 85%)</t>
    </r>
  </si>
  <si>
    <t>Styria vitalis</t>
  </si>
  <si>
    <t>Trägerschaft</t>
  </si>
  <si>
    <t>bwlv</t>
  </si>
  <si>
    <t>Alkohol</t>
  </si>
  <si>
    <t>Arbeit</t>
  </si>
  <si>
    <t>Cannabis</t>
  </si>
  <si>
    <t>Ernährung</t>
  </si>
  <si>
    <t>Freizeit</t>
  </si>
  <si>
    <t>Gewalt</t>
  </si>
  <si>
    <t>Gewicht, Essstörungen</t>
  </si>
  <si>
    <t>Glücksspiel</t>
  </si>
  <si>
    <t>Jugendrechte</t>
  </si>
  <si>
    <t>Lärm</t>
  </si>
  <si>
    <t>Rauchen</t>
  </si>
  <si>
    <t>Selbstvertrauen</t>
  </si>
  <si>
    <t>Stress</t>
  </si>
  <si>
    <t>Suizidalität</t>
  </si>
  <si>
    <t>Vorurteile</t>
  </si>
  <si>
    <t>Sexualität, Beziehung, Identität</t>
  </si>
  <si>
    <t>Gewalt zwischen Eltern*</t>
  </si>
  <si>
    <t>* Seit August 2018</t>
  </si>
  <si>
    <t>LEHRPERSONEN, MULTIPLIKATOREN</t>
  </si>
  <si>
    <t>Früherkennung &amp; Frühintervention</t>
  </si>
  <si>
    <t>Lehrplan 21</t>
  </si>
  <si>
    <r>
      <t xml:space="preserve">Newsletter - </t>
    </r>
    <r>
      <rPr>
        <i/>
        <sz val="11"/>
        <color rgb="FF00B050"/>
        <rFont val="Calibri"/>
        <family val="2"/>
        <scheme val="minor"/>
      </rPr>
      <t>Abonnenten</t>
    </r>
  </si>
  <si>
    <r>
      <t xml:space="preserve">Flyers, Fragekarten... - </t>
    </r>
    <r>
      <rPr>
        <i/>
        <sz val="11"/>
        <color rgb="FF00B050"/>
        <rFont val="Calibri"/>
        <family val="2"/>
        <scheme val="minor"/>
      </rPr>
      <t>Gesendete Materialien</t>
    </r>
  </si>
  <si>
    <t>PädagogInnen-Gesundheit**</t>
  </si>
  <si>
    <t>** Seit April 2018</t>
  </si>
  <si>
    <t>ELTERN</t>
  </si>
  <si>
    <t>Erziehung, Beziehung</t>
  </si>
  <si>
    <t>Psychische Belastungen</t>
  </si>
  <si>
    <r>
      <t xml:space="preserve">Ablaufpläne - </t>
    </r>
    <r>
      <rPr>
        <i/>
        <sz val="11"/>
        <color rgb="FF00B050"/>
        <rFont val="Calibri"/>
        <family val="2"/>
        <scheme val="minor"/>
      </rPr>
      <t>Download</t>
    </r>
  </si>
  <si>
    <t>TOOLS | Überblicksseiten</t>
  </si>
  <si>
    <t>Seitenaufrufe '18</t>
  </si>
  <si>
    <t>THEMEN A-Z</t>
  </si>
  <si>
    <t>Cool</t>
  </si>
  <si>
    <t>Frage? Antwort!</t>
  </si>
  <si>
    <t>Suchmaske</t>
  </si>
  <si>
    <r>
      <t xml:space="preserve">SPRINT 1.1 - </t>
    </r>
    <r>
      <rPr>
        <i/>
        <sz val="11"/>
        <color rgb="FF00B050"/>
        <rFont val="Calibri"/>
        <family val="2"/>
        <scheme val="minor"/>
      </rPr>
      <t>Erfolgreiche Teilnehmer</t>
    </r>
  </si>
  <si>
    <t>Clips &amp; Games</t>
  </si>
  <si>
    <t>Beratung</t>
  </si>
  <si>
    <t>Den richtigen Beruf finden (Kompass)</t>
  </si>
  <si>
    <t>!</t>
  </si>
  <si>
    <t>Videoclips°</t>
  </si>
  <si>
    <t>° Seit Sommer 2018</t>
  </si>
  <si>
    <t>Sport | Leistungssport</t>
  </si>
  <si>
    <t>HÄUSLICHE GEWALT*</t>
  </si>
  <si>
    <t>Jugendliche stellen Fragen°</t>
  </si>
  <si>
    <t>° Seit Juli 2018</t>
  </si>
  <si>
    <t>Wenn die Liebe weh tut (GJP)°°</t>
  </si>
  <si>
    <t>°° Seit März 2018</t>
  </si>
  <si>
    <t>Körper und Schönheit°°</t>
  </si>
  <si>
    <t>Bewegungstest (Flash)</t>
  </si>
  <si>
    <t>Dartfit (Flash)</t>
  </si>
  <si>
    <t>Dance Factory (Flash)</t>
  </si>
  <si>
    <t>Bewegungspausen (Schule, Flash)</t>
  </si>
  <si>
    <t>Sportangebote in der Schweiz°</t>
  </si>
  <si>
    <t>Jugendliche beantworten Fragen°</t>
  </si>
  <si>
    <t>Freunde in Krise (Video)°</t>
  </si>
  <si>
    <t>° Seit August 2018</t>
  </si>
  <si>
    <t>Medienkompetenz | Webprofi</t>
  </si>
  <si>
    <t>NUTZUNG FEEL-OK.CH - FÜR MULTIPLIKATOREN/-INNEN UND FÜR LEHRPERSONEN (THEMEN)</t>
  </si>
  <si>
    <t>ERZIEHUNG UND BEZIEHUNG</t>
  </si>
  <si>
    <t>PSYCHISCHE BELASTUNGEN</t>
  </si>
  <si>
    <t>Onlinesucht***</t>
  </si>
  <si>
    <t xml:space="preserve">*** AT | Seit Oktober 2018 </t>
  </si>
  <si>
    <t>** Seit Oktober 2018</t>
  </si>
  <si>
    <t>PSYCHISCHE STÖRUNGEN</t>
  </si>
  <si>
    <t>REGIONALE NUTZUNG</t>
  </si>
  <si>
    <t>SCHWEIZ</t>
  </si>
  <si>
    <t>Zürich</t>
  </si>
  <si>
    <t>Bern</t>
  </si>
  <si>
    <t>St. Gallen</t>
  </si>
  <si>
    <t>Luzern</t>
  </si>
  <si>
    <t>Aargau</t>
  </si>
  <si>
    <t>Basel-Stadt</t>
  </si>
  <si>
    <t>Solothurn</t>
  </si>
  <si>
    <t>Thurgau</t>
  </si>
  <si>
    <t>Zug</t>
  </si>
  <si>
    <t>Graubünden</t>
  </si>
  <si>
    <t>Genf</t>
  </si>
  <si>
    <t>Basel-Land</t>
  </si>
  <si>
    <t>Schwyz</t>
  </si>
  <si>
    <t>Vaud</t>
  </si>
  <si>
    <t>Fribourg</t>
  </si>
  <si>
    <t>Appenzell- Ausserrhoden</t>
  </si>
  <si>
    <t>Schaffhausen</t>
  </si>
  <si>
    <t>Nidwalden</t>
  </si>
  <si>
    <t>Wallis</t>
  </si>
  <si>
    <t>Uri</t>
  </si>
  <si>
    <t>Glarus</t>
  </si>
  <si>
    <t>Tessin</t>
  </si>
  <si>
    <t>Obwalden</t>
  </si>
  <si>
    <t>Neuchâtel</t>
  </si>
  <si>
    <t>Jura</t>
  </si>
  <si>
    <t>Appenzell- Innerrhoden</t>
  </si>
  <si>
    <t>ÖSTERREICH</t>
  </si>
  <si>
    <t>Wien</t>
  </si>
  <si>
    <t>Steiermark</t>
  </si>
  <si>
    <t>Tirol</t>
  </si>
  <si>
    <t>Oberösterreich</t>
  </si>
  <si>
    <t>Niederösterreich</t>
  </si>
  <si>
    <t>Salzburg</t>
  </si>
  <si>
    <t>Kärnten</t>
  </si>
  <si>
    <t>Vorarlberg</t>
  </si>
  <si>
    <t>Burgenland</t>
  </si>
  <si>
    <t>DEUTSCHLAND</t>
  </si>
  <si>
    <t>Nordrhein-Westfalen</t>
  </si>
  <si>
    <t>Baden-Württemberg</t>
  </si>
  <si>
    <t>Bayern</t>
  </si>
  <si>
    <t>Hessen</t>
  </si>
  <si>
    <t>Berlin</t>
  </si>
  <si>
    <t>Niedersachsen</t>
  </si>
  <si>
    <t>Hamburg</t>
  </si>
  <si>
    <t>Sachsen</t>
  </si>
  <si>
    <t>Rheinland-Pfalz</t>
  </si>
  <si>
    <t>Schleswig-Holstein</t>
  </si>
  <si>
    <t>Brandenburg</t>
  </si>
  <si>
    <t>Thüringen</t>
  </si>
  <si>
    <t>Sachsen-Anhalt</t>
  </si>
  <si>
    <t>Mecklenburg-Vorpommern</t>
  </si>
  <si>
    <t>Bremen</t>
  </si>
  <si>
    <t>Saarland</t>
  </si>
  <si>
    <t>NUTZER/INNEN-QUELLE</t>
  </si>
  <si>
    <t>QUELLEN</t>
  </si>
  <si>
    <t>AdWords - Google</t>
  </si>
  <si>
    <t>Organische Suche - Google</t>
  </si>
  <si>
    <t>Direkt</t>
  </si>
  <si>
    <t>Verlinkung</t>
  </si>
  <si>
    <t>Soziale Medien (FB, Insta…)</t>
  </si>
  <si>
    <t>E-Mail</t>
  </si>
  <si>
    <t>Verteilung</t>
  </si>
  <si>
    <t>GERÄTE</t>
  </si>
  <si>
    <t>Smartphone</t>
  </si>
  <si>
    <t>Desktop - Laptop</t>
  </si>
  <si>
    <t>Tablet</t>
  </si>
  <si>
    <t>ARBEITSBLÄTTER</t>
  </si>
  <si>
    <t>Sexualität, Liebe</t>
  </si>
  <si>
    <t>Beruf</t>
  </si>
  <si>
    <t>Themenübergreifende Arbeitsblätter</t>
  </si>
  <si>
    <t>Sport, Bewegung</t>
  </si>
  <si>
    <t>Downloads '18</t>
  </si>
  <si>
    <t>NUTZUNG FEEL-OK - ÜBERBLICK</t>
  </si>
  <si>
    <t>Gewalt zwischen Eltern (Häusliche Gewalt)</t>
  </si>
  <si>
    <t>Ablaufpläne</t>
  </si>
  <si>
    <t>LOGO</t>
  </si>
  <si>
    <t>kontakt+co</t>
  </si>
  <si>
    <t>Friedensbüro Graz</t>
  </si>
  <si>
    <t>Frauengesundheitszentrum</t>
  </si>
  <si>
    <t>****</t>
  </si>
  <si>
    <t>° | ****</t>
  </si>
  <si>
    <t>* Fachstelle Prävention Essstörungen Praxisnah|  ** Arbeitsgemeinschaft Ess-Störungen | *** Mühlemann Nutrition GmbH</t>
  </si>
  <si>
    <t>**** Frauengesundheitszentrum | ° Lil* – Zentrum für Sexuelle Bildung, Kommunikations- &amp; Gesundheitsförderung</t>
  </si>
  <si>
    <t>* Fachstelle Gücksspielsucht Steiermark</t>
  </si>
  <si>
    <t>* Umwelt-Bildungs-Zentrum Steiermark</t>
  </si>
  <si>
    <t xml:space="preserve">** Lil* – Zentrum für Sexuelle Bildung, Kommunikations- &amp; Gesundheitsförderung </t>
  </si>
  <si>
    <t>*** Frauengesundheitszentrum</t>
  </si>
  <si>
    <t>**** Verein für Männer- und Geschlechterthemen Steiermark</t>
  </si>
  <si>
    <t>** | ***</t>
  </si>
  <si>
    <t>^ Beratungsstelle COURAGE</t>
  </si>
  <si>
    <t>^^ Plattform Intersex Österreich</t>
  </si>
  <si>
    <t>^ | ** | ^^</t>
  </si>
  <si>
    <t>Sexuell übertragbare Krankheiten</t>
  </si>
  <si>
    <t>^^^ AIDS-Hilfe Steiermark</t>
  </si>
  <si>
    <t>^^^ | ***</t>
  </si>
  <si>
    <t>FRAUENSERVICE Graz</t>
  </si>
  <si>
    <t>Hazissa</t>
  </si>
  <si>
    <t>Lil*</t>
  </si>
  <si>
    <t>Arbeiterkammer Steiermark</t>
  </si>
  <si>
    <t>Fit Sport Austria</t>
  </si>
  <si>
    <t>* give - Servicestelle für Gesundheitsbildung </t>
  </si>
  <si>
    <t>WEIL - Weiter im Leben</t>
  </si>
  <si>
    <t>Saferinternet.at</t>
  </si>
  <si>
    <t>BVA</t>
  </si>
  <si>
    <t>** Mit dem Leben in Kontakt sein</t>
  </si>
  <si>
    <t>** Institut für Familienförderung GmbH</t>
  </si>
  <si>
    <t>b.a.s.</t>
  </si>
  <si>
    <t>Verhältnis</t>
  </si>
  <si>
    <t>&gt; 25'000</t>
  </si>
  <si>
    <t>Welt</t>
  </si>
  <si>
    <t>LEGENDE</t>
  </si>
  <si>
    <t>THEMEN FÜR JUGENDLICHE</t>
  </si>
  <si>
    <t>Themen für Jugendliche</t>
  </si>
  <si>
    <t>Gewicht | Essstörungen</t>
  </si>
  <si>
    <t>Häusliche Gewalt</t>
  </si>
  <si>
    <t>Selbstwert | Selbstvertrauen</t>
  </si>
  <si>
    <t>Sexualität, Liebe, Identität</t>
  </si>
  <si>
    <t>Themen für Multiplikatoren</t>
  </si>
  <si>
    <t>Stressmanagement</t>
  </si>
  <si>
    <t>Klassenmanagement</t>
  </si>
  <si>
    <t>Smart drugs</t>
  </si>
  <si>
    <t>Themen für Eltern</t>
  </si>
  <si>
    <t>Erziehung | Beziehung</t>
  </si>
  <si>
    <t>Überblick</t>
  </si>
  <si>
    <t>Arbeitsblätter</t>
  </si>
  <si>
    <t>Regionale Nutzung (Kantone, Bundesländer)</t>
  </si>
  <si>
    <t>Quellen (Organische Suche, direkt…)</t>
  </si>
  <si>
    <t>Geräte (Smartphone, Desktop…)</t>
  </si>
  <si>
    <t>Nutzung feel-ok</t>
  </si>
  <si>
    <t>Tools | Überblicksseiten</t>
  </si>
  <si>
    <t>Kantonale Verbreitung | Bundesländer</t>
  </si>
  <si>
    <t>Arbeitsblätter - Download</t>
  </si>
  <si>
    <t>↗</t>
  </si>
  <si>
    <t>INFO SUCHE</t>
  </si>
  <si>
    <t>INFO QUEST</t>
  </si>
  <si>
    <r>
      <t xml:space="preserve">feel-ok.ch/alkohol </t>
    </r>
    <r>
      <rPr>
        <b/>
        <u/>
        <sz val="11"/>
        <color theme="10"/>
        <rFont val="Calibri"/>
        <family val="2"/>
      </rPr>
      <t>↗</t>
    </r>
  </si>
  <si>
    <r>
      <t xml:space="preserve">feel-ok.at/alkohol </t>
    </r>
    <r>
      <rPr>
        <b/>
        <u/>
        <sz val="11"/>
        <color theme="10"/>
        <rFont val="Calibri"/>
        <family val="2"/>
      </rPr>
      <t>↗</t>
    </r>
  </si>
  <si>
    <r>
      <t xml:space="preserve">feelok.de/alkohol </t>
    </r>
    <r>
      <rPr>
        <b/>
        <u/>
        <sz val="11"/>
        <color theme="10"/>
        <rFont val="Calibri"/>
        <family val="2"/>
      </rPr>
      <t>↗</t>
    </r>
  </si>
  <si>
    <r>
      <t xml:space="preserve">feel-ok.ch/beruf </t>
    </r>
    <r>
      <rPr>
        <b/>
        <u/>
        <sz val="11"/>
        <color theme="10"/>
        <rFont val="Calibri"/>
        <family val="2"/>
      </rPr>
      <t>↗</t>
    </r>
  </si>
  <si>
    <r>
      <t xml:space="preserve">feel-ok.at/beruf </t>
    </r>
    <r>
      <rPr>
        <b/>
        <u/>
        <sz val="11"/>
        <color theme="10"/>
        <rFont val="Calibri"/>
        <family val="2"/>
      </rPr>
      <t>↗</t>
    </r>
  </si>
  <si>
    <r>
      <t xml:space="preserve">feel-ok.ch/cannabis </t>
    </r>
    <r>
      <rPr>
        <b/>
        <u/>
        <sz val="11"/>
        <color theme="10"/>
        <rFont val="Calibri"/>
        <family val="2"/>
      </rPr>
      <t>↗</t>
    </r>
  </si>
  <si>
    <r>
      <t xml:space="preserve">feel-ok.at/cannabis </t>
    </r>
    <r>
      <rPr>
        <b/>
        <u/>
        <sz val="11"/>
        <color theme="10"/>
        <rFont val="Calibri"/>
        <family val="2"/>
      </rPr>
      <t>↗</t>
    </r>
  </si>
  <si>
    <r>
      <t xml:space="preserve">feelok.de/cannabis </t>
    </r>
    <r>
      <rPr>
        <b/>
        <u/>
        <sz val="11"/>
        <color theme="10"/>
        <rFont val="Calibri"/>
        <family val="2"/>
      </rPr>
      <t>↗</t>
    </r>
  </si>
  <si>
    <r>
      <t xml:space="preserve">feel-ok.ch/essen </t>
    </r>
    <r>
      <rPr>
        <b/>
        <u/>
        <sz val="11"/>
        <color theme="10"/>
        <rFont val="Calibri"/>
        <family val="2"/>
      </rPr>
      <t>↗</t>
    </r>
  </si>
  <si>
    <r>
      <t xml:space="preserve">feel-ok.at/essen </t>
    </r>
    <r>
      <rPr>
        <b/>
        <u/>
        <sz val="11"/>
        <color theme="10"/>
        <rFont val="Calibri"/>
        <family val="2"/>
      </rPr>
      <t>↗</t>
    </r>
  </si>
  <si>
    <r>
      <t xml:space="preserve">feel-ok.ch/freizeit </t>
    </r>
    <r>
      <rPr>
        <b/>
        <u/>
        <sz val="11"/>
        <color theme="10"/>
        <rFont val="Calibri"/>
        <family val="2"/>
      </rPr>
      <t>↗</t>
    </r>
  </si>
  <si>
    <r>
      <t xml:space="preserve">feel-ok.ch/gewalt </t>
    </r>
    <r>
      <rPr>
        <b/>
        <u/>
        <sz val="11"/>
        <color theme="10"/>
        <rFont val="Calibri"/>
        <family val="2"/>
      </rPr>
      <t>↗</t>
    </r>
  </si>
  <si>
    <r>
      <t xml:space="preserve">feel-ok.at/gewalt </t>
    </r>
    <r>
      <rPr>
        <b/>
        <u/>
        <sz val="11"/>
        <color theme="10"/>
        <rFont val="Calibri"/>
        <family val="2"/>
      </rPr>
      <t>↗</t>
    </r>
  </si>
  <si>
    <r>
      <t xml:space="preserve">feel-ok.ch/gewicht </t>
    </r>
    <r>
      <rPr>
        <b/>
        <u/>
        <sz val="11"/>
        <color theme="10"/>
        <rFont val="Calibri"/>
        <family val="2"/>
      </rPr>
      <t>↗</t>
    </r>
  </si>
  <si>
    <r>
      <t xml:space="preserve">feel-ok.at/gewicht </t>
    </r>
    <r>
      <rPr>
        <b/>
        <u/>
        <sz val="11"/>
        <color theme="10"/>
        <rFont val="Calibri"/>
        <family val="2"/>
      </rPr>
      <t>↗</t>
    </r>
  </si>
  <si>
    <r>
      <t xml:space="preserve">feel-ok.ch/gs </t>
    </r>
    <r>
      <rPr>
        <b/>
        <u/>
        <sz val="11"/>
        <color theme="10"/>
        <rFont val="Calibri"/>
        <family val="2"/>
      </rPr>
      <t>↗</t>
    </r>
  </si>
  <si>
    <r>
      <t xml:space="preserve">feel-ok.at/gs </t>
    </r>
    <r>
      <rPr>
        <b/>
        <u/>
        <sz val="11"/>
        <color theme="10"/>
        <rFont val="Calibri"/>
        <family val="2"/>
      </rPr>
      <t>↗</t>
    </r>
  </si>
  <si>
    <r>
      <t xml:space="preserve">feel-ok.ch/hg </t>
    </r>
    <r>
      <rPr>
        <b/>
        <u/>
        <sz val="11"/>
        <color theme="10"/>
        <rFont val="Calibri"/>
        <family val="2"/>
      </rPr>
      <t>↗</t>
    </r>
  </si>
  <si>
    <r>
      <t xml:space="preserve">feel-ok.ch/jugendrechte </t>
    </r>
    <r>
      <rPr>
        <b/>
        <u/>
        <sz val="11"/>
        <color theme="10"/>
        <rFont val="Calibri"/>
        <family val="2"/>
      </rPr>
      <t>↗</t>
    </r>
  </si>
  <si>
    <r>
      <t xml:space="preserve">feel-ok.at/laerm </t>
    </r>
    <r>
      <rPr>
        <b/>
        <u/>
        <sz val="11"/>
        <color theme="10"/>
        <rFont val="Calibri"/>
        <family val="2"/>
      </rPr>
      <t>↗</t>
    </r>
  </si>
  <si>
    <r>
      <t xml:space="preserve">feel-ok.at/onlinesucht </t>
    </r>
    <r>
      <rPr>
        <b/>
        <u/>
        <sz val="11"/>
        <color theme="10"/>
        <rFont val="Calibri"/>
        <family val="2"/>
      </rPr>
      <t>↗</t>
    </r>
  </si>
  <si>
    <r>
      <t xml:space="preserve">feel-ok.ch/ps-stoerung </t>
    </r>
    <r>
      <rPr>
        <b/>
        <u/>
        <sz val="11"/>
        <color theme="10"/>
        <rFont val="Calibri"/>
        <family val="2"/>
      </rPr>
      <t>↗</t>
    </r>
  </si>
  <si>
    <r>
      <t xml:space="preserve">feel-ok.ch/rauchen </t>
    </r>
    <r>
      <rPr>
        <b/>
        <u/>
        <sz val="11"/>
        <color theme="10"/>
        <rFont val="Calibri"/>
        <family val="2"/>
      </rPr>
      <t>↗</t>
    </r>
  </si>
  <si>
    <t>feel-ok.at/tabak ↗</t>
  </si>
  <si>
    <t>feelok.de/tabak ↗</t>
  </si>
  <si>
    <r>
      <t xml:space="preserve">feel-ok.ch/sv </t>
    </r>
    <r>
      <rPr>
        <b/>
        <u/>
        <sz val="11"/>
        <color theme="10"/>
        <rFont val="Calibri"/>
        <family val="2"/>
      </rPr>
      <t>↗</t>
    </r>
  </si>
  <si>
    <t>feel-ok.at/sv ↗</t>
  </si>
  <si>
    <t>feelok.de/sv ↗</t>
  </si>
  <si>
    <r>
      <t xml:space="preserve">feel-ok.ch/sex </t>
    </r>
    <r>
      <rPr>
        <b/>
        <u/>
        <sz val="11"/>
        <color theme="10"/>
        <rFont val="Calibri"/>
        <family val="2"/>
      </rPr>
      <t>↗</t>
    </r>
  </si>
  <si>
    <r>
      <t xml:space="preserve">feel-ok.at/sex </t>
    </r>
    <r>
      <rPr>
        <b/>
        <u/>
        <sz val="11"/>
        <color theme="10"/>
        <rFont val="Calibri"/>
        <family val="2"/>
      </rPr>
      <t>↗</t>
    </r>
  </si>
  <si>
    <r>
      <t xml:space="preserve">feel-ok.ch/sport </t>
    </r>
    <r>
      <rPr>
        <b/>
        <u/>
        <sz val="11"/>
        <color theme="10"/>
        <rFont val="Calibri"/>
        <family val="2"/>
      </rPr>
      <t>↗</t>
    </r>
  </si>
  <si>
    <r>
      <t xml:space="preserve">feel-ok.at/sport </t>
    </r>
    <r>
      <rPr>
        <b/>
        <u/>
        <sz val="11"/>
        <color theme="10"/>
        <rFont val="Calibri"/>
        <family val="2"/>
      </rPr>
      <t>↗</t>
    </r>
  </si>
  <si>
    <r>
      <t xml:space="preserve">feel-ok.ch/stress </t>
    </r>
    <r>
      <rPr>
        <b/>
        <u/>
        <sz val="11"/>
        <color theme="10"/>
        <rFont val="Calibri"/>
        <family val="2"/>
      </rPr>
      <t>↗</t>
    </r>
  </si>
  <si>
    <r>
      <t xml:space="preserve">feel-ok.at/stress </t>
    </r>
    <r>
      <rPr>
        <b/>
        <u/>
        <sz val="11"/>
        <color theme="10"/>
        <rFont val="Calibri"/>
        <family val="2"/>
      </rPr>
      <t>↗</t>
    </r>
  </si>
  <si>
    <r>
      <t xml:space="preserve">feelok.de/stress </t>
    </r>
    <r>
      <rPr>
        <b/>
        <u/>
        <sz val="11"/>
        <color theme="10"/>
        <rFont val="Calibri"/>
        <family val="2"/>
      </rPr>
      <t>↗</t>
    </r>
  </si>
  <si>
    <r>
      <t xml:space="preserve">feel-ok.ch/suizid </t>
    </r>
    <r>
      <rPr>
        <b/>
        <u/>
        <sz val="11"/>
        <color theme="10"/>
        <rFont val="Calibri"/>
        <family val="2"/>
      </rPr>
      <t>↗</t>
    </r>
  </si>
  <si>
    <r>
      <t xml:space="preserve">feel-ok.at/suizid </t>
    </r>
    <r>
      <rPr>
        <b/>
        <u/>
        <sz val="11"/>
        <color theme="10"/>
        <rFont val="Calibri"/>
        <family val="2"/>
      </rPr>
      <t>↗</t>
    </r>
  </si>
  <si>
    <r>
      <t xml:space="preserve">feel-ok.ch/vorurteile </t>
    </r>
    <r>
      <rPr>
        <b/>
        <u/>
        <sz val="11"/>
        <color theme="10"/>
        <rFont val="Calibri"/>
        <family val="2"/>
      </rPr>
      <t>↗</t>
    </r>
  </si>
  <si>
    <r>
      <t xml:space="preserve">feel-ok.ch/webprofi </t>
    </r>
    <r>
      <rPr>
        <b/>
        <u/>
        <sz val="11"/>
        <color theme="10"/>
        <rFont val="Calibri"/>
        <family val="2"/>
      </rPr>
      <t>↗</t>
    </r>
  </si>
  <si>
    <r>
      <t xml:space="preserve">feel-ok.at/webprofi </t>
    </r>
    <r>
      <rPr>
        <b/>
        <u/>
        <sz val="11"/>
        <color theme="10"/>
        <rFont val="Calibri"/>
        <family val="2"/>
      </rPr>
      <t>↗</t>
    </r>
  </si>
  <si>
    <r>
      <t xml:space="preserve">feel-ok.ch/+FF </t>
    </r>
    <r>
      <rPr>
        <b/>
        <u/>
        <sz val="11"/>
        <color theme="10"/>
        <rFont val="Calibri"/>
        <family val="2"/>
      </rPr>
      <t>↗</t>
    </r>
  </si>
  <si>
    <r>
      <t xml:space="preserve">feel-ok.at/+pg </t>
    </r>
    <r>
      <rPr>
        <b/>
        <u/>
        <sz val="11"/>
        <color theme="10"/>
        <rFont val="Calibri"/>
        <family val="2"/>
      </rPr>
      <t>↗</t>
    </r>
  </si>
  <si>
    <r>
      <t xml:space="preserve">feel-ok.ch/+smartdrugs </t>
    </r>
    <r>
      <rPr>
        <b/>
        <u/>
        <sz val="11"/>
        <color theme="10"/>
        <rFont val="Calibri"/>
        <family val="2"/>
      </rPr>
      <t>↗</t>
    </r>
  </si>
  <si>
    <r>
      <t xml:space="preserve">feel-ok.ch/erziehung </t>
    </r>
    <r>
      <rPr>
        <b/>
        <u/>
        <sz val="11"/>
        <color theme="10"/>
        <rFont val="Calibri"/>
        <family val="2"/>
      </rPr>
      <t>↗</t>
    </r>
  </si>
  <si>
    <r>
      <t xml:space="preserve">feel-ok.at/erziehung </t>
    </r>
    <r>
      <rPr>
        <b/>
        <u/>
        <sz val="11"/>
        <color theme="10"/>
        <rFont val="Calibri"/>
        <family val="2"/>
      </rPr>
      <t>↗</t>
    </r>
  </si>
  <si>
    <t>feel-ok.at/belastungen ↗</t>
  </si>
  <si>
    <r>
      <t xml:space="preserve">feel-ok.ch/psychischeStoerungen </t>
    </r>
    <r>
      <rPr>
        <b/>
        <u/>
        <sz val="11"/>
        <color theme="10"/>
        <rFont val="Calibri"/>
        <family val="2"/>
      </rPr>
      <t>↗</t>
    </r>
  </si>
  <si>
    <r>
      <t xml:space="preserve">feel-ok.ch/onlinesucht </t>
    </r>
    <r>
      <rPr>
        <b/>
        <u/>
        <sz val="11"/>
        <color theme="10"/>
        <rFont val="Calibri"/>
        <family val="2"/>
      </rPr>
      <t>↗</t>
    </r>
  </si>
  <si>
    <r>
      <t xml:space="preserve">feel-ok.ch/arbeitsblaetter </t>
    </r>
    <r>
      <rPr>
        <b/>
        <u/>
        <sz val="11"/>
        <color theme="10"/>
        <rFont val="Calibri"/>
        <family val="2"/>
      </rPr>
      <t xml:space="preserve">↗ </t>
    </r>
  </si>
  <si>
    <r>
      <t xml:space="preserve">feel-ok.at/arbeitsblaetter </t>
    </r>
    <r>
      <rPr>
        <b/>
        <u/>
        <sz val="11"/>
        <color theme="10"/>
        <rFont val="Calibri"/>
        <family val="2"/>
      </rPr>
      <t>↗</t>
    </r>
  </si>
  <si>
    <r>
      <t xml:space="preserve">feelok.de/arbeitsblaetter </t>
    </r>
    <r>
      <rPr>
        <b/>
        <u/>
        <sz val="11"/>
        <color theme="10"/>
        <rFont val="Calibri"/>
        <family val="2"/>
      </rPr>
      <t>↗</t>
    </r>
  </si>
  <si>
    <t>Andere Länder</t>
  </si>
  <si>
    <t>CH | Statistik</t>
  </si>
  <si>
    <t>Welche Sportart passt zu dir? (Kompass)</t>
  </si>
  <si>
    <t>STRESSMANAGEMENT°</t>
  </si>
  <si>
    <t>KLASSENMANAGEMENT°</t>
  </si>
  <si>
    <t>° Seit April 2018</t>
  </si>
  <si>
    <t xml:space="preserve">BVA – Versicherungsanstalt öffentlich Bediensteter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</si>
</sst>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0"/>
      <name val="Calibri"/>
      <family val="2"/>
    </font>
    <font>
      <b/>
      <sz val="9"/>
      <color indexed="81"/>
      <name val="Segoe UI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1C5"/>
        <bgColor indexed="64"/>
      </patternFill>
    </fill>
    <fill>
      <patternFill patternType="solid">
        <fgColor rgb="FFF1E8F8"/>
        <bgColor indexed="64"/>
      </patternFill>
    </fill>
    <fill>
      <patternFill patternType="solid">
        <fgColor rgb="FF4CB1B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1" xfId="0" applyBorder="1"/>
    <xf numFmtId="0" fontId="0" fillId="0" borderId="0" xfId="0" quotePrefix="1"/>
    <xf numFmtId="0" fontId="0" fillId="0" borderId="0" xfId="0" quotePrefix="1" applyAlignment="1">
      <alignment horizontal="right"/>
    </xf>
    <xf numFmtId="9" fontId="0" fillId="0" borderId="0" xfId="0" quotePrefix="1" applyNumberFormat="1" applyAlignment="1">
      <alignment horizontal="right"/>
    </xf>
    <xf numFmtId="0" fontId="0" fillId="0" borderId="0" xfId="0" quotePrefix="1" applyFill="1" applyBorder="1" applyAlignment="1">
      <alignment horizontal="right"/>
    </xf>
    <xf numFmtId="0" fontId="0" fillId="0" borderId="0" xfId="0" quotePrefix="1" applyBorder="1" applyAlignment="1">
      <alignment horizontal="right"/>
    </xf>
    <xf numFmtId="3" fontId="0" fillId="0" borderId="0" xfId="0" applyNumberFormat="1"/>
    <xf numFmtId="3" fontId="0" fillId="0" borderId="1" xfId="0" applyNumberFormat="1" applyBorder="1"/>
    <xf numFmtId="3" fontId="0" fillId="0" borderId="5" xfId="0" applyNumberFormat="1" applyBorder="1"/>
    <xf numFmtId="3" fontId="0" fillId="0" borderId="2" xfId="0" applyNumberFormat="1" applyBorder="1"/>
    <xf numFmtId="9" fontId="3" fillId="0" borderId="0" xfId="0" applyNumberFormat="1" applyFont="1"/>
    <xf numFmtId="9" fontId="3" fillId="0" borderId="0" xfId="0" applyNumberFormat="1" applyFont="1" applyBorder="1"/>
    <xf numFmtId="9" fontId="3" fillId="0" borderId="0" xfId="0" applyNumberFormat="1" applyFont="1" applyFill="1" applyBorder="1"/>
    <xf numFmtId="9" fontId="3" fillId="0" borderId="1" xfId="0" applyNumberFormat="1" applyFont="1" applyBorder="1"/>
    <xf numFmtId="9" fontId="1" fillId="0" borderId="0" xfId="0" applyNumberFormat="1" applyFont="1"/>
    <xf numFmtId="9" fontId="1" fillId="0" borderId="1" xfId="0" applyNumberFormat="1" applyFont="1" applyBorder="1"/>
    <xf numFmtId="9" fontId="1" fillId="0" borderId="0" xfId="0" applyNumberFormat="1" applyFont="1" applyBorder="1"/>
    <xf numFmtId="9" fontId="1" fillId="0" borderId="0" xfId="0" applyNumberFormat="1" applyFont="1" applyFill="1" applyBorder="1"/>
    <xf numFmtId="0" fontId="0" fillId="0" borderId="3" xfId="0" applyBorder="1" applyAlignment="1">
      <alignment horizontal="right"/>
    </xf>
    <xf numFmtId="0" fontId="4" fillId="0" borderId="3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3" fontId="0" fillId="0" borderId="5" xfId="0" quotePrefix="1" applyNumberFormat="1" applyBorder="1" applyAlignment="1">
      <alignment horizontal="right"/>
    </xf>
    <xf numFmtId="0" fontId="2" fillId="2" borderId="3" xfId="0" applyFont="1" applyFill="1" applyBorder="1"/>
    <xf numFmtId="3" fontId="2" fillId="2" borderId="3" xfId="0" applyNumberFormat="1" applyFont="1" applyFill="1" applyBorder="1"/>
    <xf numFmtId="9" fontId="5" fillId="2" borderId="3" xfId="0" applyNumberFormat="1" applyFont="1" applyFill="1" applyBorder="1"/>
    <xf numFmtId="0" fontId="6" fillId="2" borderId="3" xfId="0" applyFont="1" applyFill="1" applyBorder="1" applyAlignment="1">
      <alignment horizontal="right"/>
    </xf>
    <xf numFmtId="0" fontId="0" fillId="0" borderId="0" xfId="0" quotePrefix="1" applyFont="1" applyAlignment="1">
      <alignment horizontal="right"/>
    </xf>
    <xf numFmtId="9" fontId="0" fillId="0" borderId="0" xfId="0" quotePrefix="1" applyNumberFormat="1" applyFont="1" applyAlignment="1">
      <alignment horizontal="right"/>
    </xf>
    <xf numFmtId="9" fontId="0" fillId="0" borderId="1" xfId="0" applyNumberFormat="1" applyFont="1" applyBorder="1"/>
    <xf numFmtId="9" fontId="0" fillId="0" borderId="0" xfId="0" applyNumberFormat="1" applyFont="1" applyBorder="1"/>
    <xf numFmtId="0" fontId="0" fillId="0" borderId="0" xfId="0" quotePrefix="1" applyFont="1" applyFill="1" applyBorder="1" applyAlignment="1">
      <alignment horizontal="right"/>
    </xf>
    <xf numFmtId="9" fontId="0" fillId="0" borderId="0" xfId="0" applyNumberFormat="1" applyFont="1" applyFill="1" applyBorder="1"/>
    <xf numFmtId="0" fontId="0" fillId="0" borderId="0" xfId="0" quotePrefix="1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3" fontId="0" fillId="0" borderId="0" xfId="0" applyNumberFormat="1" applyBorder="1"/>
    <xf numFmtId="0" fontId="4" fillId="0" borderId="0" xfId="0" quotePrefix="1" applyFont="1" applyAlignment="1">
      <alignment horizontal="right"/>
    </xf>
    <xf numFmtId="0" fontId="4" fillId="0" borderId="1" xfId="0" quotePrefix="1" applyFont="1" applyBorder="1" applyAlignment="1">
      <alignment horizontal="right"/>
    </xf>
    <xf numFmtId="3" fontId="0" fillId="0" borderId="0" xfId="0" quotePrefix="1" applyNumberFormat="1" applyAlignment="1">
      <alignment horizontal="right"/>
    </xf>
    <xf numFmtId="3" fontId="0" fillId="0" borderId="1" xfId="0" quotePrefix="1" applyNumberFormat="1" applyBorder="1" applyAlignment="1">
      <alignment horizontal="right"/>
    </xf>
    <xf numFmtId="9" fontId="0" fillId="0" borderId="1" xfId="0" quotePrefix="1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9" fontId="0" fillId="0" borderId="0" xfId="0" applyNumberFormat="1" applyFont="1" applyAlignment="1">
      <alignment horizontal="right"/>
    </xf>
    <xf numFmtId="0" fontId="4" fillId="0" borderId="8" xfId="0" quotePrefix="1" applyFont="1" applyBorder="1" applyAlignment="1">
      <alignment horizontal="right"/>
    </xf>
    <xf numFmtId="9" fontId="0" fillId="0" borderId="0" xfId="0" quotePrefix="1" applyNumberFormat="1" applyFont="1" applyBorder="1" applyAlignment="1">
      <alignment horizontal="right"/>
    </xf>
    <xf numFmtId="3" fontId="0" fillId="0" borderId="5" xfId="0" applyNumberFormat="1" applyBorder="1" applyAlignment="1">
      <alignment horizontal="right"/>
    </xf>
    <xf numFmtId="9" fontId="0" fillId="0" borderId="0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5" fillId="2" borderId="3" xfId="0" quotePrefix="1" applyNumberFormat="1" applyFont="1" applyFill="1" applyBorder="1"/>
    <xf numFmtId="0" fontId="6" fillId="2" borderId="3" xfId="0" quotePrefix="1" applyFont="1" applyFill="1" applyBorder="1" applyAlignment="1">
      <alignment horizontal="right"/>
    </xf>
    <xf numFmtId="9" fontId="3" fillId="0" borderId="0" xfId="0" quotePrefix="1" applyNumberFormat="1" applyFont="1" applyAlignment="1">
      <alignment horizontal="right"/>
    </xf>
    <xf numFmtId="9" fontId="1" fillId="0" borderId="1" xfId="0" quotePrefix="1" applyNumberFormat="1" applyFont="1" applyBorder="1" applyAlignment="1">
      <alignment horizontal="right"/>
    </xf>
    <xf numFmtId="9" fontId="7" fillId="0" borderId="1" xfId="0" quotePrefix="1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9" fontId="3" fillId="0" borderId="0" xfId="0" quotePrefix="1" applyNumberFormat="1" applyFont="1" applyFill="1" applyBorder="1" applyAlignment="1">
      <alignment horizontal="right"/>
    </xf>
    <xf numFmtId="3" fontId="7" fillId="0" borderId="5" xfId="0" quotePrefix="1" applyNumberFormat="1" applyFont="1" applyBorder="1" applyAlignment="1">
      <alignment horizontal="right"/>
    </xf>
    <xf numFmtId="0" fontId="7" fillId="0" borderId="0" xfId="0" quotePrefix="1" applyFont="1" applyFill="1" applyBorder="1" applyAlignment="1">
      <alignment horizontal="right"/>
    </xf>
    <xf numFmtId="9" fontId="7" fillId="0" borderId="0" xfId="0" quotePrefix="1" applyNumberFormat="1" applyFont="1" applyFill="1" applyBorder="1" applyAlignment="1">
      <alignment horizontal="right"/>
    </xf>
    <xf numFmtId="9" fontId="0" fillId="0" borderId="0" xfId="0" quotePrefix="1" applyNumberFormat="1" applyFont="1" applyFill="1" applyBorder="1" applyAlignment="1">
      <alignment horizontal="right"/>
    </xf>
    <xf numFmtId="0" fontId="0" fillId="0" borderId="8" xfId="0" quotePrefix="1" applyBorder="1"/>
    <xf numFmtId="0" fontId="4" fillId="0" borderId="6" xfId="0" quotePrefix="1" applyFont="1" applyBorder="1" applyAlignment="1">
      <alignment horizontal="right"/>
    </xf>
    <xf numFmtId="3" fontId="0" fillId="0" borderId="2" xfId="0" quotePrefix="1" applyNumberFormat="1" applyBorder="1" applyAlignment="1">
      <alignment horizontal="right"/>
    </xf>
    <xf numFmtId="9" fontId="3" fillId="0" borderId="0" xfId="0" quotePrefix="1" applyNumberFormat="1" applyFont="1" applyBorder="1" applyAlignment="1">
      <alignment horizontal="right"/>
    </xf>
    <xf numFmtId="9" fontId="7" fillId="0" borderId="0" xfId="0" quotePrefix="1" applyNumberFormat="1" applyFont="1" applyBorder="1" applyAlignment="1">
      <alignment horizontal="right"/>
    </xf>
    <xf numFmtId="9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/>
    <xf numFmtId="9" fontId="5" fillId="0" borderId="0" xfId="0" applyNumberFormat="1" applyFont="1"/>
    <xf numFmtId="3" fontId="2" fillId="0" borderId="5" xfId="0" applyNumberFormat="1" applyFont="1" applyBorder="1" applyAlignment="1">
      <alignment horizontal="right"/>
    </xf>
    <xf numFmtId="9" fontId="3" fillId="0" borderId="0" xfId="0" applyNumberFormat="1" applyFont="1" applyBorder="1" applyAlignment="1">
      <alignment horizontal="right"/>
    </xf>
    <xf numFmtId="9" fontId="5" fillId="0" borderId="0" xfId="0" quotePrefix="1" applyNumberFormat="1" applyFont="1" applyFill="1" applyBorder="1" applyAlignment="1">
      <alignment horizontal="right"/>
    </xf>
    <xf numFmtId="3" fontId="2" fillId="0" borderId="5" xfId="0" applyNumberFormat="1" applyFont="1" applyBorder="1"/>
    <xf numFmtId="0" fontId="0" fillId="0" borderId="0" xfId="0" applyFill="1" applyBorder="1"/>
    <xf numFmtId="3" fontId="0" fillId="0" borderId="5" xfId="0" quotePrefix="1" applyNumberFormat="1" applyBorder="1"/>
    <xf numFmtId="9" fontId="1" fillId="0" borderId="0" xfId="0" quotePrefix="1" applyNumberFormat="1" applyFont="1" applyAlignment="1">
      <alignment horizontal="right"/>
    </xf>
    <xf numFmtId="9" fontId="5" fillId="2" borderId="3" xfId="0" quotePrefix="1" applyNumberFormat="1" applyFont="1" applyFill="1" applyBorder="1" applyAlignment="1">
      <alignment horizontal="right"/>
    </xf>
    <xf numFmtId="9" fontId="3" fillId="0" borderId="1" xfId="0" applyNumberFormat="1" applyFont="1" applyBorder="1" applyAlignment="1">
      <alignment horizontal="right"/>
    </xf>
    <xf numFmtId="9" fontId="3" fillId="0" borderId="0" xfId="0" applyNumberFormat="1" applyFont="1" applyAlignment="1">
      <alignment horizontal="right"/>
    </xf>
    <xf numFmtId="9" fontId="3" fillId="0" borderId="0" xfId="0" quotePrefix="1" applyNumberFormat="1" applyFont="1" applyBorder="1"/>
    <xf numFmtId="0" fontId="2" fillId="0" borderId="0" xfId="0" applyFont="1" applyAlignment="1">
      <alignment horizontal="center"/>
    </xf>
    <xf numFmtId="9" fontId="5" fillId="2" borderId="3" xfId="0" applyNumberFormat="1" applyFont="1" applyFill="1" applyBorder="1" applyAlignment="1">
      <alignment horizontal="right"/>
    </xf>
    <xf numFmtId="9" fontId="1" fillId="0" borderId="0" xfId="0" quotePrefix="1" applyNumberFormat="1" applyFont="1" applyFill="1" applyBorder="1" applyAlignment="1">
      <alignment horizontal="right"/>
    </xf>
    <xf numFmtId="9" fontId="3" fillId="0" borderId="1" xfId="0" quotePrefix="1" applyNumberFormat="1" applyFont="1" applyFill="1" applyBorder="1" applyAlignment="1">
      <alignment horizontal="right"/>
    </xf>
    <xf numFmtId="9" fontId="3" fillId="0" borderId="1" xfId="0" quotePrefix="1" applyNumberFormat="1" applyFont="1" applyBorder="1" applyAlignment="1">
      <alignment horizontal="right"/>
    </xf>
    <xf numFmtId="9" fontId="1" fillId="0" borderId="0" xfId="0" applyNumberFormat="1" applyFont="1" applyBorder="1" applyAlignment="1">
      <alignment horizontal="right"/>
    </xf>
    <xf numFmtId="9" fontId="7" fillId="0" borderId="0" xfId="0" applyNumberFormat="1" applyFont="1"/>
    <xf numFmtId="3" fontId="3" fillId="0" borderId="5" xfId="0" quotePrefix="1" applyNumberFormat="1" applyFont="1" applyBorder="1" applyAlignment="1">
      <alignment horizontal="right"/>
    </xf>
    <xf numFmtId="9" fontId="1" fillId="0" borderId="0" xfId="0" quotePrefix="1" applyNumberFormat="1" applyFont="1" applyBorder="1" applyAlignment="1">
      <alignment horizontal="right"/>
    </xf>
    <xf numFmtId="9" fontId="1" fillId="0" borderId="0" xfId="0" applyNumberFormat="1" applyFont="1" applyAlignment="1">
      <alignment horizontal="right"/>
    </xf>
    <xf numFmtId="0" fontId="4" fillId="2" borderId="7" xfId="0" applyFont="1" applyFill="1" applyBorder="1" applyAlignment="1">
      <alignment horizontal="right"/>
    </xf>
    <xf numFmtId="9" fontId="1" fillId="0" borderId="1" xfId="0" applyNumberFormat="1" applyFont="1" applyBorder="1" applyAlignment="1">
      <alignment horizontal="right"/>
    </xf>
    <xf numFmtId="0" fontId="8" fillId="0" borderId="0" xfId="0" applyFont="1"/>
    <xf numFmtId="0" fontId="8" fillId="0" borderId="0" xfId="0" applyFont="1" applyFill="1" applyBorder="1"/>
    <xf numFmtId="0" fontId="3" fillId="0" borderId="0" xfId="0" applyFont="1"/>
    <xf numFmtId="3" fontId="0" fillId="0" borderId="0" xfId="0" applyNumberFormat="1" applyFill="1" applyBorder="1"/>
    <xf numFmtId="9" fontId="4" fillId="0" borderId="8" xfId="0" applyNumberFormat="1" applyFont="1" applyBorder="1" applyAlignment="1">
      <alignment horizontal="right"/>
    </xf>
    <xf numFmtId="9" fontId="4" fillId="0" borderId="6" xfId="0" applyNumberFormat="1" applyFont="1" applyBorder="1" applyAlignment="1">
      <alignment horizontal="right"/>
    </xf>
    <xf numFmtId="3" fontId="0" fillId="0" borderId="0" xfId="0" quotePrefix="1" applyNumberFormat="1" applyBorder="1" applyAlignment="1">
      <alignment horizontal="right"/>
    </xf>
    <xf numFmtId="9" fontId="4" fillId="0" borderId="0" xfId="0" applyNumberFormat="1" applyFont="1" applyAlignment="1">
      <alignment horizontal="right"/>
    </xf>
    <xf numFmtId="9" fontId="4" fillId="0" borderId="9" xfId="0" applyNumberFormat="1" applyFont="1" applyBorder="1" applyAlignment="1">
      <alignment horizontal="right"/>
    </xf>
    <xf numFmtId="9" fontId="4" fillId="0" borderId="0" xfId="0" quotePrefix="1" applyNumberFormat="1" applyFont="1" applyAlignment="1">
      <alignment horizontal="right"/>
    </xf>
    <xf numFmtId="9" fontId="4" fillId="0" borderId="8" xfId="0" quotePrefix="1" applyNumberFormat="1" applyFont="1" applyBorder="1" applyAlignment="1">
      <alignment horizontal="right"/>
    </xf>
    <xf numFmtId="9" fontId="13" fillId="2" borderId="3" xfId="0" applyNumberFormat="1" applyFont="1" applyFill="1" applyBorder="1"/>
    <xf numFmtId="3" fontId="2" fillId="3" borderId="4" xfId="0" applyNumberFormat="1" applyFont="1" applyFill="1" applyBorder="1"/>
    <xf numFmtId="9" fontId="5" fillId="3" borderId="3" xfId="0" applyNumberFormat="1" applyFont="1" applyFill="1" applyBorder="1"/>
    <xf numFmtId="0" fontId="6" fillId="3" borderId="7" xfId="0" applyFont="1" applyFill="1" applyBorder="1" applyAlignment="1">
      <alignment horizontal="right"/>
    </xf>
    <xf numFmtId="3" fontId="2" fillId="4" borderId="4" xfId="0" applyNumberFormat="1" applyFont="1" applyFill="1" applyBorder="1"/>
    <xf numFmtId="9" fontId="5" fillId="4" borderId="3" xfId="0" applyNumberFormat="1" applyFont="1" applyFill="1" applyBorder="1"/>
    <xf numFmtId="0" fontId="6" fillId="4" borderId="7" xfId="0" applyFont="1" applyFill="1" applyBorder="1" applyAlignment="1">
      <alignment horizontal="right"/>
    </xf>
    <xf numFmtId="3" fontId="2" fillId="4" borderId="3" xfId="0" applyNumberFormat="1" applyFont="1" applyFill="1" applyBorder="1"/>
    <xf numFmtId="9" fontId="5" fillId="3" borderId="3" xfId="0" quotePrefix="1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3" fontId="2" fillId="3" borderId="3" xfId="0" applyNumberFormat="1" applyFont="1" applyFill="1" applyBorder="1"/>
    <xf numFmtId="9" fontId="2" fillId="3" borderId="3" xfId="0" quotePrefix="1" applyNumberFormat="1" applyFont="1" applyFill="1" applyBorder="1" applyAlignment="1">
      <alignment horizontal="right"/>
    </xf>
    <xf numFmtId="9" fontId="2" fillId="3" borderId="3" xfId="0" applyNumberFormat="1" applyFont="1" applyFill="1" applyBorder="1"/>
    <xf numFmtId="9" fontId="10" fillId="3" borderId="3" xfId="0" quotePrefix="1" applyNumberFormat="1" applyFont="1" applyFill="1" applyBorder="1" applyAlignment="1">
      <alignment horizontal="right"/>
    </xf>
    <xf numFmtId="3" fontId="2" fillId="0" borderId="3" xfId="0" applyNumberFormat="1" applyFont="1" applyFill="1" applyBorder="1"/>
    <xf numFmtId="9" fontId="10" fillId="0" borderId="3" xfId="0" quotePrefix="1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9" fontId="5" fillId="0" borderId="3" xfId="0" applyNumberFormat="1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2" fillId="0" borderId="3" xfId="0" applyFont="1" applyFill="1" applyBorder="1"/>
    <xf numFmtId="0" fontId="6" fillId="0" borderId="3" xfId="0" quotePrefix="1" applyFont="1" applyFill="1" applyBorder="1" applyAlignment="1">
      <alignment horizontal="right"/>
    </xf>
    <xf numFmtId="9" fontId="5" fillId="0" borderId="3" xfId="0" quotePrefix="1" applyNumberFormat="1" applyFont="1" applyFill="1" applyBorder="1"/>
    <xf numFmtId="3" fontId="2" fillId="0" borderId="4" xfId="0" applyNumberFormat="1" applyFont="1" applyFill="1" applyBorder="1"/>
    <xf numFmtId="9" fontId="2" fillId="0" borderId="3" xfId="0" quotePrefix="1" applyNumberFormat="1" applyFont="1" applyFill="1" applyBorder="1" applyAlignment="1">
      <alignment horizontal="right"/>
    </xf>
    <xf numFmtId="9" fontId="2" fillId="0" borderId="3" xfId="0" applyNumberFormat="1" applyFont="1" applyFill="1" applyBorder="1"/>
    <xf numFmtId="3" fontId="2" fillId="0" borderId="4" xfId="0" quotePrefix="1" applyNumberFormat="1" applyFont="1" applyFill="1" applyBorder="1" applyAlignment="1">
      <alignment horizontal="right"/>
    </xf>
    <xf numFmtId="9" fontId="5" fillId="0" borderId="3" xfId="0" quotePrefix="1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9" fontId="4" fillId="0" borderId="0" xfId="0" applyNumberFormat="1" applyFont="1" applyBorder="1" applyAlignment="1">
      <alignment horizontal="right"/>
    </xf>
    <xf numFmtId="9" fontId="4" fillId="0" borderId="0" xfId="0" quotePrefix="1" applyNumberFormat="1" applyFont="1" applyBorder="1" applyAlignment="1">
      <alignment horizontal="right"/>
    </xf>
    <xf numFmtId="9" fontId="4" fillId="0" borderId="6" xfId="0" quotePrefix="1" applyNumberFormat="1" applyFont="1" applyBorder="1" applyAlignment="1">
      <alignment horizontal="right"/>
    </xf>
    <xf numFmtId="0" fontId="11" fillId="5" borderId="10" xfId="0" applyFont="1" applyFill="1" applyBorder="1"/>
    <xf numFmtId="0" fontId="12" fillId="5" borderId="10" xfId="0" applyFont="1" applyFill="1" applyBorder="1"/>
    <xf numFmtId="9" fontId="7" fillId="0" borderId="0" xfId="0" quotePrefix="1" applyNumberFormat="1" applyFont="1" applyAlignment="1">
      <alignment horizontal="right"/>
    </xf>
    <xf numFmtId="3" fontId="7" fillId="0" borderId="2" xfId="0" quotePrefix="1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8" xfId="0" quotePrefix="1" applyFont="1" applyFill="1" applyBorder="1" applyAlignment="1">
      <alignment horizontal="right"/>
    </xf>
    <xf numFmtId="1" fontId="0" fillId="0" borderId="0" xfId="0" applyNumberFormat="1"/>
    <xf numFmtId="9" fontId="13" fillId="4" borderId="3" xfId="0" applyNumberFormat="1" applyFont="1" applyFill="1" applyBorder="1"/>
    <xf numFmtId="0" fontId="2" fillId="0" borderId="0" xfId="0" applyFont="1"/>
    <xf numFmtId="0" fontId="14" fillId="0" borderId="0" xfId="1"/>
    <xf numFmtId="0" fontId="15" fillId="0" borderId="0" xfId="1" applyFont="1" applyFill="1"/>
    <xf numFmtId="0" fontId="15" fillId="0" borderId="0" xfId="1" applyFont="1"/>
    <xf numFmtId="0" fontId="14" fillId="0" borderId="0" xfId="1" applyFill="1" applyBorder="1"/>
    <xf numFmtId="0" fontId="16" fillId="0" borderId="0" xfId="1" applyFont="1"/>
    <xf numFmtId="0" fontId="17" fillId="0" borderId="0" xfId="0" applyFont="1"/>
    <xf numFmtId="3" fontId="18" fillId="2" borderId="3" xfId="0" applyNumberFormat="1" applyFont="1" applyFill="1" applyBorder="1"/>
    <xf numFmtId="0" fontId="4" fillId="0" borderId="9" xfId="0" quotePrefix="1" applyFont="1" applyBorder="1" applyAlignment="1">
      <alignment horizontal="right"/>
    </xf>
    <xf numFmtId="3" fontId="14" fillId="0" borderId="3" xfId="1" applyNumberFormat="1" applyFill="1" applyBorder="1"/>
    <xf numFmtId="0" fontId="15" fillId="2" borderId="3" xfId="1" applyFont="1" applyFill="1" applyBorder="1" applyAlignment="1">
      <alignment horizontal="center"/>
    </xf>
    <xf numFmtId="0" fontId="15" fillId="2" borderId="7" xfId="1" applyFont="1" applyFill="1" applyBorder="1" applyAlignment="1">
      <alignment horizontal="center"/>
    </xf>
    <xf numFmtId="0" fontId="15" fillId="3" borderId="3" xfId="1" applyFont="1" applyFill="1" applyBorder="1" applyAlignment="1">
      <alignment horizontal="center"/>
    </xf>
    <xf numFmtId="0" fontId="15" fillId="3" borderId="7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5" fillId="4" borderId="4" xfId="1" applyFont="1" applyFill="1" applyBorder="1" applyAlignment="1">
      <alignment horizontal="center"/>
    </xf>
    <xf numFmtId="0" fontId="15" fillId="4" borderId="3" xfId="1" applyFont="1" applyFill="1" applyBorder="1" applyAlignment="1">
      <alignment horizontal="center"/>
    </xf>
    <xf numFmtId="0" fontId="15" fillId="4" borderId="7" xfId="1" applyFont="1" applyFill="1" applyBorder="1" applyAlignment="1">
      <alignment horizontal="center"/>
    </xf>
    <xf numFmtId="0" fontId="15" fillId="3" borderId="4" xfId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ECF0F2"/>
      <color rgb="FF74D0D4"/>
      <color rgb="FF4CB1B5"/>
      <color rgb="FF025351"/>
      <color rgb="FFFFF1C5"/>
      <color rgb="FFF1E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liver Padlina" id="{A47A3A0C-DB9E-4C5F-8022-2D9A16A6CF79}" userId="08f4fe4cb1af49d5" providerId="Windows Live"/>
</personList>
</file>

<file path=xl/theme/theme1.xml><?xml version="1.0" encoding="utf-8"?>
<a:theme xmlns:a="http://schemas.openxmlformats.org/drawingml/2006/main" name="Office">
  <a:themeElements>
    <a:clrScheme name="Benutzerdefiniert 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EE7023"/>
      </a:hlink>
      <a:folHlink>
        <a:srgbClr val="EE702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eel-ok.at/de_AT/infosuche.cfm?iq_zielgruppe=1&amp;iq_thema=0" TargetMode="External"/><Relationship Id="rId18" Type="http://schemas.openxmlformats.org/officeDocument/2006/relationships/hyperlink" Target="https://www.feel-ok.at/cannabis" TargetMode="External"/><Relationship Id="rId26" Type="http://schemas.openxmlformats.org/officeDocument/2006/relationships/hyperlink" Target="https://www.feel-ok.at/gewicht" TargetMode="External"/><Relationship Id="rId39" Type="http://schemas.openxmlformats.org/officeDocument/2006/relationships/hyperlink" Target="https://www.feelok.de/sv" TargetMode="External"/><Relationship Id="rId21" Type="http://schemas.openxmlformats.org/officeDocument/2006/relationships/hyperlink" Target="https://www.feel-ok.at/essen" TargetMode="External"/><Relationship Id="rId34" Type="http://schemas.openxmlformats.org/officeDocument/2006/relationships/hyperlink" Target="https://www.feel-ok.ch/rauchen" TargetMode="External"/><Relationship Id="rId42" Type="http://schemas.openxmlformats.org/officeDocument/2006/relationships/hyperlink" Target="https://www.feel-ok.ch/sport" TargetMode="External"/><Relationship Id="rId47" Type="http://schemas.openxmlformats.org/officeDocument/2006/relationships/hyperlink" Target="https://www.feel-ok.ch/suizid" TargetMode="External"/><Relationship Id="rId50" Type="http://schemas.openxmlformats.org/officeDocument/2006/relationships/hyperlink" Target="https://www.feel-ok.ch/webprofi" TargetMode="External"/><Relationship Id="rId55" Type="http://schemas.openxmlformats.org/officeDocument/2006/relationships/hyperlink" Target="https://www.feel-ok.ch/erziehung" TargetMode="External"/><Relationship Id="rId63" Type="http://schemas.openxmlformats.org/officeDocument/2006/relationships/hyperlink" Target="https://www.feelok.de/arbeitsblaetter" TargetMode="External"/><Relationship Id="rId7" Type="http://schemas.openxmlformats.org/officeDocument/2006/relationships/hyperlink" Target="https://www.feel-ok.at/de_AT/jugendliche/bonus/best_of.cfm" TargetMode="External"/><Relationship Id="rId2" Type="http://schemas.openxmlformats.org/officeDocument/2006/relationships/hyperlink" Target="https://www.feel-ok.ch/de_CH/schule/bonus/rundbrief.cfm" TargetMode="External"/><Relationship Id="rId16" Type="http://schemas.openxmlformats.org/officeDocument/2006/relationships/hyperlink" Target="https://www.feel-ok.at/beruf" TargetMode="External"/><Relationship Id="rId20" Type="http://schemas.openxmlformats.org/officeDocument/2006/relationships/hyperlink" Target="https://www.feel-ok.ch/essen" TargetMode="External"/><Relationship Id="rId29" Type="http://schemas.openxmlformats.org/officeDocument/2006/relationships/hyperlink" Target="https://www.feel-ok.ch/hg" TargetMode="External"/><Relationship Id="rId41" Type="http://schemas.openxmlformats.org/officeDocument/2006/relationships/hyperlink" Target="https://www.feel-ok.at/sex" TargetMode="External"/><Relationship Id="rId54" Type="http://schemas.openxmlformats.org/officeDocument/2006/relationships/hyperlink" Target="https://www.feel-ok.ch/+smartdrugs" TargetMode="External"/><Relationship Id="rId62" Type="http://schemas.openxmlformats.org/officeDocument/2006/relationships/hyperlink" Target="https://www.feel-ok.at/arbeitsblaetter" TargetMode="External"/><Relationship Id="rId1" Type="http://schemas.openxmlformats.org/officeDocument/2006/relationships/hyperlink" Target="https://www.feel-ok.ch/de_CH/schule/bonus/lehrplan_21_feel-ok.cfm" TargetMode="External"/><Relationship Id="rId6" Type="http://schemas.openxmlformats.org/officeDocument/2006/relationships/hyperlink" Target="https://www.feel-ok.ch/de_CH/jugendliche/bonus/cool.cfm" TargetMode="External"/><Relationship Id="rId11" Type="http://schemas.openxmlformats.org/officeDocument/2006/relationships/hyperlink" Target="https://www.feel-ok.at/alkohol" TargetMode="External"/><Relationship Id="rId24" Type="http://schemas.openxmlformats.org/officeDocument/2006/relationships/hyperlink" Target="https://www.feel-ok.at/gewalt" TargetMode="External"/><Relationship Id="rId32" Type="http://schemas.openxmlformats.org/officeDocument/2006/relationships/hyperlink" Target="https://www.feel-ok.at/onlinesucht" TargetMode="External"/><Relationship Id="rId37" Type="http://schemas.openxmlformats.org/officeDocument/2006/relationships/hyperlink" Target="https://www.feel-ok.ch/sv" TargetMode="External"/><Relationship Id="rId40" Type="http://schemas.openxmlformats.org/officeDocument/2006/relationships/hyperlink" Target="https://www.feel-ok.ch/sex" TargetMode="External"/><Relationship Id="rId45" Type="http://schemas.openxmlformats.org/officeDocument/2006/relationships/hyperlink" Target="https://www.feel-ok.at/stress" TargetMode="External"/><Relationship Id="rId53" Type="http://schemas.openxmlformats.org/officeDocument/2006/relationships/hyperlink" Target="https://www.feel-ok.at/+pg" TargetMode="External"/><Relationship Id="rId58" Type="http://schemas.openxmlformats.org/officeDocument/2006/relationships/hyperlink" Target="https://www.feel-ok.at/belastungen" TargetMode="External"/><Relationship Id="rId66" Type="http://schemas.openxmlformats.org/officeDocument/2006/relationships/comments" Target="../comments1.xml"/><Relationship Id="rId5" Type="http://schemas.openxmlformats.org/officeDocument/2006/relationships/hyperlink" Target="https://www.feel-ok.ch/de_CH/sitemap/sitemap-themen-tools.cfm" TargetMode="External"/><Relationship Id="rId15" Type="http://schemas.openxmlformats.org/officeDocument/2006/relationships/hyperlink" Target="https://www.feel-ok.ch/beruf" TargetMode="External"/><Relationship Id="rId23" Type="http://schemas.openxmlformats.org/officeDocument/2006/relationships/hyperlink" Target="https://www.feel-ok.ch/gewalt" TargetMode="External"/><Relationship Id="rId28" Type="http://schemas.openxmlformats.org/officeDocument/2006/relationships/hyperlink" Target="https://www.feel-ok.at/gs" TargetMode="External"/><Relationship Id="rId36" Type="http://schemas.openxmlformats.org/officeDocument/2006/relationships/hyperlink" Target="https://www.feelok.de/tabak" TargetMode="External"/><Relationship Id="rId49" Type="http://schemas.openxmlformats.org/officeDocument/2006/relationships/hyperlink" Target="https://www.feel-ok.ch/vorurteile" TargetMode="External"/><Relationship Id="rId57" Type="http://schemas.openxmlformats.org/officeDocument/2006/relationships/hyperlink" Target="https://www.feel-ok.ch/psychischeStoerungen" TargetMode="External"/><Relationship Id="rId61" Type="http://schemas.openxmlformats.org/officeDocument/2006/relationships/hyperlink" Target="https://www.feel-ok.ch/arbeitsblaetter" TargetMode="External"/><Relationship Id="rId10" Type="http://schemas.openxmlformats.org/officeDocument/2006/relationships/hyperlink" Target="https://www.feel-ok.ch/alkohol" TargetMode="External"/><Relationship Id="rId19" Type="http://schemas.openxmlformats.org/officeDocument/2006/relationships/hyperlink" Target="https://www.feelok.de/cannabis" TargetMode="External"/><Relationship Id="rId31" Type="http://schemas.openxmlformats.org/officeDocument/2006/relationships/hyperlink" Target="https://www.feel-ok.at/laerm" TargetMode="External"/><Relationship Id="rId44" Type="http://schemas.openxmlformats.org/officeDocument/2006/relationships/hyperlink" Target="https://www.feel-ok.ch/stress" TargetMode="External"/><Relationship Id="rId52" Type="http://schemas.openxmlformats.org/officeDocument/2006/relationships/hyperlink" Target="https://www.feel-ok.ch/+FF" TargetMode="External"/><Relationship Id="rId60" Type="http://schemas.openxmlformats.org/officeDocument/2006/relationships/hyperlink" Target="https://www.feel-ok.at/onlinesucht" TargetMode="External"/><Relationship Id="rId65" Type="http://schemas.openxmlformats.org/officeDocument/2006/relationships/vmlDrawing" Target="../drawings/vmlDrawing1.vml"/><Relationship Id="rId4" Type="http://schemas.openxmlformats.org/officeDocument/2006/relationships/hyperlink" Target="https://www.feel-ok.ch/de_CH/schule/sprint/sprint_-_das_umfragetool.cfm" TargetMode="External"/><Relationship Id="rId9" Type="http://schemas.openxmlformats.org/officeDocument/2006/relationships/hyperlink" Target="https://www.feelok.de/de_DE/jugendliche/bonus/beratung.cfm" TargetMode="External"/><Relationship Id="rId14" Type="http://schemas.openxmlformats.org/officeDocument/2006/relationships/hyperlink" Target="https://www.feel-ok.ch/de_CH/infoquest.cfm?iq_zielgruppe=1&amp;iq_thema=0" TargetMode="External"/><Relationship Id="rId22" Type="http://schemas.openxmlformats.org/officeDocument/2006/relationships/hyperlink" Target="https://www.feel-ok.ch/freizeit" TargetMode="External"/><Relationship Id="rId27" Type="http://schemas.openxmlformats.org/officeDocument/2006/relationships/hyperlink" Target="https://www.feel-ok.ch/gs" TargetMode="External"/><Relationship Id="rId30" Type="http://schemas.openxmlformats.org/officeDocument/2006/relationships/hyperlink" Target="https://www.feel-ok.ch/jugendrechte" TargetMode="External"/><Relationship Id="rId35" Type="http://schemas.openxmlformats.org/officeDocument/2006/relationships/hyperlink" Target="https://www.feel-ok.at/tabak" TargetMode="External"/><Relationship Id="rId43" Type="http://schemas.openxmlformats.org/officeDocument/2006/relationships/hyperlink" Target="https://www.feel-ok.at/sport" TargetMode="External"/><Relationship Id="rId48" Type="http://schemas.openxmlformats.org/officeDocument/2006/relationships/hyperlink" Target="https://www.feel-ok.at/suizid" TargetMode="External"/><Relationship Id="rId56" Type="http://schemas.openxmlformats.org/officeDocument/2006/relationships/hyperlink" Target="https://www.feel-ok.at/erziehung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www.feel-ok.ch/de_CH/jugendliche/bonus/fragenarchiv.cfm" TargetMode="External"/><Relationship Id="rId51" Type="http://schemas.openxmlformats.org/officeDocument/2006/relationships/hyperlink" Target="https://www.feel-ok.at/webprofi" TargetMode="External"/><Relationship Id="rId3" Type="http://schemas.openxmlformats.org/officeDocument/2006/relationships/hyperlink" Target="https://www.feelok.de/de_DE/schule/bonus/ablaufplaene.cfm" TargetMode="External"/><Relationship Id="rId12" Type="http://schemas.openxmlformats.org/officeDocument/2006/relationships/hyperlink" Target="https://www.feelok.de/alkohol" TargetMode="External"/><Relationship Id="rId17" Type="http://schemas.openxmlformats.org/officeDocument/2006/relationships/hyperlink" Target="https://www.feel-ok.ch/cannabis" TargetMode="External"/><Relationship Id="rId25" Type="http://schemas.openxmlformats.org/officeDocument/2006/relationships/hyperlink" Target="https://www.feel-ok.ch/gewicht" TargetMode="External"/><Relationship Id="rId33" Type="http://schemas.openxmlformats.org/officeDocument/2006/relationships/hyperlink" Target="https://www.feel-ok.ch/ps-stoerung" TargetMode="External"/><Relationship Id="rId38" Type="http://schemas.openxmlformats.org/officeDocument/2006/relationships/hyperlink" Target="https://www.feel-ok.at/sv" TargetMode="External"/><Relationship Id="rId46" Type="http://schemas.openxmlformats.org/officeDocument/2006/relationships/hyperlink" Target="https://www.feelok.de/stress" TargetMode="External"/><Relationship Id="rId59" Type="http://schemas.openxmlformats.org/officeDocument/2006/relationships/hyperlink" Target="https://www.feel-ok.ch/onlinesuc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3D2AE-66BA-4353-8C2E-EA8BE05853E8}">
  <dimension ref="A2:N602"/>
  <sheetViews>
    <sheetView showGridLines="0" tabSelected="1" workbookViewId="0"/>
  </sheetViews>
  <sheetFormatPr baseColWidth="10" defaultRowHeight="14.6" x14ac:dyDescent="0.4"/>
  <cols>
    <col min="1" max="1" width="3.3046875" customWidth="1"/>
    <col min="2" max="2" width="37.3828125" customWidth="1"/>
    <col min="3" max="3" width="12.53515625" customWidth="1"/>
    <col min="4" max="4" width="7.61328125" customWidth="1"/>
    <col min="5" max="5" width="24.3046875" customWidth="1"/>
    <col min="6" max="6" width="13" customWidth="1"/>
    <col min="7" max="7" width="7" customWidth="1"/>
    <col min="8" max="8" width="24.3046875" customWidth="1"/>
    <col min="9" max="9" width="13.07421875" customWidth="1"/>
  </cols>
  <sheetData>
    <row r="2" spans="2:11" ht="15" thickBot="1" x14ac:dyDescent="0.45">
      <c r="B2" s="141" t="s">
        <v>417</v>
      </c>
      <c r="C2" s="142"/>
      <c r="D2" s="142"/>
      <c r="E2" s="142"/>
      <c r="F2" s="142"/>
      <c r="G2" s="142"/>
      <c r="H2" s="142"/>
      <c r="I2" s="142"/>
      <c r="J2" s="142"/>
      <c r="K2" s="142"/>
    </row>
    <row r="3" spans="2:11" x14ac:dyDescent="0.4">
      <c r="B3" s="149" t="s">
        <v>435</v>
      </c>
      <c r="C3" s="151" t="s">
        <v>419</v>
      </c>
      <c r="D3" s="151"/>
      <c r="F3" s="152" t="s">
        <v>424</v>
      </c>
      <c r="G3" s="152"/>
      <c r="H3" s="150"/>
      <c r="I3" s="152" t="s">
        <v>428</v>
      </c>
      <c r="J3" s="152"/>
    </row>
    <row r="4" spans="2:11" x14ac:dyDescent="0.4">
      <c r="B4" s="150" t="s">
        <v>430</v>
      </c>
      <c r="C4" s="150" t="s">
        <v>240</v>
      </c>
      <c r="F4" s="150" t="s">
        <v>259</v>
      </c>
      <c r="G4" s="150"/>
      <c r="H4" s="150"/>
      <c r="I4" s="150" t="s">
        <v>429</v>
      </c>
      <c r="J4" s="150"/>
    </row>
    <row r="5" spans="2:11" x14ac:dyDescent="0.4">
      <c r="B5" s="150" t="s">
        <v>436</v>
      </c>
      <c r="C5" s="150" t="s">
        <v>375</v>
      </c>
      <c r="F5" s="150" t="s">
        <v>425</v>
      </c>
      <c r="G5" s="150"/>
      <c r="I5" s="150" t="s">
        <v>267</v>
      </c>
      <c r="J5" s="150"/>
    </row>
    <row r="6" spans="2:11" x14ac:dyDescent="0.4">
      <c r="B6" s="150" t="s">
        <v>431</v>
      </c>
      <c r="C6" s="150" t="s">
        <v>242</v>
      </c>
      <c r="F6" s="150" t="s">
        <v>426</v>
      </c>
      <c r="G6" s="150"/>
      <c r="I6" s="150" t="s">
        <v>192</v>
      </c>
    </row>
    <row r="7" spans="2:11" x14ac:dyDescent="0.4">
      <c r="B7" s="150" t="s">
        <v>432</v>
      </c>
      <c r="C7" s="150" t="s">
        <v>243</v>
      </c>
      <c r="F7" s="150" t="s">
        <v>427</v>
      </c>
    </row>
    <row r="8" spans="2:11" x14ac:dyDescent="0.4">
      <c r="B8" s="150" t="s">
        <v>433</v>
      </c>
      <c r="C8" s="150" t="s">
        <v>244</v>
      </c>
    </row>
    <row r="9" spans="2:11" x14ac:dyDescent="0.4">
      <c r="B9" s="150" t="s">
        <v>434</v>
      </c>
      <c r="C9" s="150" t="s">
        <v>245</v>
      </c>
    </row>
    <row r="10" spans="2:11" x14ac:dyDescent="0.4">
      <c r="C10" s="150" t="s">
        <v>420</v>
      </c>
      <c r="D10" s="150"/>
    </row>
    <row r="11" spans="2:11" x14ac:dyDescent="0.4">
      <c r="C11" s="150" t="s">
        <v>247</v>
      </c>
    </row>
    <row r="12" spans="2:11" x14ac:dyDescent="0.4">
      <c r="C12" s="150" t="s">
        <v>421</v>
      </c>
      <c r="D12" s="150"/>
    </row>
    <row r="13" spans="2:11" x14ac:dyDescent="0.4">
      <c r="C13" s="150" t="s">
        <v>248</v>
      </c>
    </row>
    <row r="14" spans="2:11" x14ac:dyDescent="0.4">
      <c r="C14" s="150" t="s">
        <v>249</v>
      </c>
    </row>
    <row r="15" spans="2:11" x14ac:dyDescent="0.4">
      <c r="C15" s="150" t="s">
        <v>297</v>
      </c>
      <c r="D15" s="150"/>
      <c r="E15" s="150"/>
    </row>
    <row r="16" spans="2:11" x14ac:dyDescent="0.4">
      <c r="C16" s="150" t="s">
        <v>192</v>
      </c>
    </row>
    <row r="17" spans="2:11" x14ac:dyDescent="0.4">
      <c r="C17" s="150" t="s">
        <v>221</v>
      </c>
      <c r="D17" s="150"/>
    </row>
    <row r="18" spans="2:11" x14ac:dyDescent="0.4">
      <c r="C18" s="150" t="s">
        <v>250</v>
      </c>
    </row>
    <row r="19" spans="2:11" x14ac:dyDescent="0.4">
      <c r="C19" s="150" t="s">
        <v>422</v>
      </c>
      <c r="D19" s="150"/>
      <c r="E19" s="150"/>
    </row>
    <row r="20" spans="2:11" x14ac:dyDescent="0.4">
      <c r="C20" s="150" t="s">
        <v>423</v>
      </c>
      <c r="D20" s="150"/>
    </row>
    <row r="21" spans="2:11" x14ac:dyDescent="0.4">
      <c r="C21" s="150" t="s">
        <v>85</v>
      </c>
    </row>
    <row r="22" spans="2:11" x14ac:dyDescent="0.4">
      <c r="C22" s="150" t="s">
        <v>252</v>
      </c>
    </row>
    <row r="23" spans="2:11" x14ac:dyDescent="0.4">
      <c r="C23" s="150" t="s">
        <v>253</v>
      </c>
    </row>
    <row r="24" spans="2:11" x14ac:dyDescent="0.4">
      <c r="C24" s="150" t="s">
        <v>254</v>
      </c>
    </row>
    <row r="26" spans="2:11" ht="15" thickBot="1" x14ac:dyDescent="0.45">
      <c r="B26" s="141" t="s">
        <v>379</v>
      </c>
      <c r="C26" s="142"/>
      <c r="D26" s="142"/>
      <c r="E26" s="142"/>
      <c r="F26" s="142"/>
      <c r="G26" s="142"/>
      <c r="H26" s="142"/>
      <c r="I26" s="142"/>
      <c r="J26" s="142"/>
      <c r="K26" s="142"/>
    </row>
    <row r="28" spans="2:11" x14ac:dyDescent="0.4">
      <c r="C28" s="170" t="s">
        <v>228</v>
      </c>
      <c r="D28" s="170"/>
      <c r="E28" s="170"/>
      <c r="F28" s="171" t="s">
        <v>229</v>
      </c>
      <c r="G28" s="172"/>
      <c r="H28" s="173"/>
      <c r="I28" s="174" t="s">
        <v>230</v>
      </c>
      <c r="J28" s="175"/>
      <c r="K28" s="176"/>
    </row>
    <row r="29" spans="2:11" x14ac:dyDescent="0.4">
      <c r="B29" s="1"/>
      <c r="C29" s="19" t="s">
        <v>18</v>
      </c>
      <c r="D29" s="19" t="s">
        <v>232</v>
      </c>
      <c r="E29" s="20" t="s">
        <v>238</v>
      </c>
      <c r="F29" s="21" t="s">
        <v>18</v>
      </c>
      <c r="G29" s="19" t="s">
        <v>232</v>
      </c>
      <c r="H29" s="39" t="s">
        <v>238</v>
      </c>
      <c r="I29" s="21" t="s">
        <v>18</v>
      </c>
      <c r="J29" s="19" t="s">
        <v>232</v>
      </c>
      <c r="K29" s="39" t="s">
        <v>238</v>
      </c>
    </row>
    <row r="30" spans="2:11" x14ac:dyDescent="0.4">
      <c r="B30" s="129" t="s">
        <v>416</v>
      </c>
      <c r="C30" s="27">
        <v>482046</v>
      </c>
      <c r="D30" s="28">
        <v>0.46</v>
      </c>
      <c r="E30" s="29" t="s">
        <v>26</v>
      </c>
      <c r="F30" s="110">
        <v>198922</v>
      </c>
      <c r="G30" s="111">
        <v>1.1200000000000001</v>
      </c>
      <c r="H30" s="112" t="s">
        <v>237</v>
      </c>
      <c r="I30" s="113">
        <v>88117</v>
      </c>
      <c r="J30" s="114">
        <v>0.74</v>
      </c>
      <c r="K30" s="115" t="s">
        <v>239</v>
      </c>
    </row>
    <row r="31" spans="2:11" x14ac:dyDescent="0.4">
      <c r="B31" t="s">
        <v>234</v>
      </c>
      <c r="C31" s="73">
        <v>400358</v>
      </c>
      <c r="D31" s="74">
        <v>0.4</v>
      </c>
      <c r="E31" s="22"/>
      <c r="F31" s="52">
        <v>4503</v>
      </c>
      <c r="G31" s="76">
        <v>0.42</v>
      </c>
      <c r="H31" s="41"/>
      <c r="I31" s="9">
        <v>2915</v>
      </c>
      <c r="J31" s="12">
        <v>0.21</v>
      </c>
      <c r="K31" s="41"/>
    </row>
    <row r="32" spans="2:11" x14ac:dyDescent="0.4">
      <c r="B32" t="s">
        <v>235</v>
      </c>
      <c r="C32" s="7">
        <v>9620</v>
      </c>
      <c r="D32" s="58">
        <v>0.57999999999999996</v>
      </c>
      <c r="E32" s="22"/>
      <c r="F32" s="75">
        <v>109715</v>
      </c>
      <c r="G32" s="77">
        <v>0.96</v>
      </c>
      <c r="H32" s="41"/>
      <c r="I32" s="9">
        <v>4428</v>
      </c>
      <c r="J32" s="62">
        <v>0.54</v>
      </c>
      <c r="K32" s="41"/>
    </row>
    <row r="33" spans="2:13" x14ac:dyDescent="0.4">
      <c r="B33" t="s">
        <v>236</v>
      </c>
      <c r="C33" s="7">
        <v>46506</v>
      </c>
      <c r="D33" s="58">
        <v>1.23</v>
      </c>
      <c r="E33" s="22"/>
      <c r="F33" s="52">
        <v>72983</v>
      </c>
      <c r="G33" s="62">
        <v>1.62</v>
      </c>
      <c r="H33" s="41"/>
      <c r="I33" s="78">
        <v>74822</v>
      </c>
      <c r="J33" s="77">
        <v>0.79</v>
      </c>
      <c r="K33" s="41"/>
    </row>
    <row r="34" spans="2:13" x14ac:dyDescent="0.4">
      <c r="B34" t="s">
        <v>493</v>
      </c>
      <c r="C34" s="7">
        <f>C30-C31-C32-C33</f>
        <v>25562</v>
      </c>
      <c r="D34" s="30" t="s">
        <v>13</v>
      </c>
      <c r="E34" s="22"/>
      <c r="F34" s="52">
        <f>F30-F31-F32-F33</f>
        <v>11721</v>
      </c>
      <c r="G34" s="34" t="s">
        <v>13</v>
      </c>
      <c r="H34" s="41"/>
      <c r="I34" s="9">
        <f>I30-I31-I36-I32-I33</f>
        <v>5952</v>
      </c>
      <c r="J34" s="34" t="s">
        <v>13</v>
      </c>
      <c r="K34" s="41"/>
    </row>
    <row r="35" spans="2:13" x14ac:dyDescent="0.4">
      <c r="B35" s="150" t="s">
        <v>437</v>
      </c>
      <c r="C35" s="7"/>
      <c r="D35" s="30"/>
      <c r="E35" s="22"/>
      <c r="F35" s="52"/>
      <c r="G35" s="34"/>
      <c r="H35" s="41"/>
      <c r="I35" s="9"/>
      <c r="J35" s="34"/>
      <c r="K35" s="41"/>
    </row>
    <row r="36" spans="2:13" x14ac:dyDescent="0.4">
      <c r="C36" s="7"/>
      <c r="D36" s="30"/>
      <c r="E36" s="22"/>
      <c r="F36" s="52"/>
      <c r="G36" s="34"/>
      <c r="H36" s="41"/>
      <c r="I36" s="9"/>
      <c r="J36" s="34"/>
      <c r="K36" s="41"/>
    </row>
    <row r="37" spans="2:13" x14ac:dyDescent="0.4">
      <c r="B37" s="1"/>
      <c r="C37" s="19" t="s">
        <v>18</v>
      </c>
      <c r="D37" s="19" t="s">
        <v>232</v>
      </c>
      <c r="E37" s="20" t="s">
        <v>368</v>
      </c>
      <c r="F37" s="21" t="s">
        <v>18</v>
      </c>
      <c r="G37" s="19" t="s">
        <v>232</v>
      </c>
      <c r="H37" s="39" t="s">
        <v>368</v>
      </c>
      <c r="I37" s="21" t="s">
        <v>18</v>
      </c>
      <c r="J37" s="19" t="s">
        <v>232</v>
      </c>
      <c r="K37" s="39" t="s">
        <v>368</v>
      </c>
    </row>
    <row r="38" spans="2:13" x14ac:dyDescent="0.4">
      <c r="B38" s="129" t="s">
        <v>231</v>
      </c>
      <c r="C38" s="27">
        <v>438281</v>
      </c>
      <c r="D38" s="28">
        <v>0.48</v>
      </c>
      <c r="E38" s="29"/>
      <c r="F38" s="110">
        <v>186146</v>
      </c>
      <c r="G38" s="111">
        <v>1.04</v>
      </c>
      <c r="H38" s="112"/>
      <c r="I38" s="113">
        <v>87354</v>
      </c>
      <c r="J38" s="114">
        <v>0.74</v>
      </c>
      <c r="K38" s="115"/>
    </row>
    <row r="39" spans="2:13" x14ac:dyDescent="0.4">
      <c r="B39" s="153" t="s">
        <v>240</v>
      </c>
      <c r="C39" s="7">
        <v>28679</v>
      </c>
      <c r="D39" s="58">
        <v>0.51</v>
      </c>
      <c r="E39" s="105">
        <f>C39/SUM(C$39:C$59)</f>
        <v>5.9085056192506979E-2</v>
      </c>
      <c r="F39" s="52">
        <v>18803</v>
      </c>
      <c r="G39" s="62">
        <v>1.75</v>
      </c>
      <c r="H39" s="105">
        <f>F39/SUM(F$39:F$59)</f>
        <v>9.2216772927905838E-2</v>
      </c>
      <c r="I39" s="9">
        <v>6397</v>
      </c>
      <c r="J39" s="62">
        <v>1.08</v>
      </c>
      <c r="K39" s="106">
        <f>I39/SUM(I$39:I$59)</f>
        <v>7.9229625959871194E-2</v>
      </c>
      <c r="M39" s="147"/>
    </row>
    <row r="40" spans="2:13" x14ac:dyDescent="0.4">
      <c r="B40" s="153" t="s">
        <v>241</v>
      </c>
      <c r="C40" s="7">
        <v>51756</v>
      </c>
      <c r="D40" s="58">
        <v>0.24</v>
      </c>
      <c r="E40" s="105">
        <f t="shared" ref="E40:E59" si="0">C40/SUM(C$39:C$59)</f>
        <v>0.10662875861429587</v>
      </c>
      <c r="F40" s="52">
        <v>2447</v>
      </c>
      <c r="G40" s="62">
        <v>0.08</v>
      </c>
      <c r="H40" s="105">
        <f t="shared" ref="H40:H58" si="1">F40/SUM(F$39:F$59)</f>
        <v>1.2000980872976949E-2</v>
      </c>
      <c r="I40" s="25" t="s">
        <v>13</v>
      </c>
      <c r="J40" s="34" t="s">
        <v>13</v>
      </c>
      <c r="K40" s="108" t="s">
        <v>13</v>
      </c>
      <c r="M40" s="147"/>
    </row>
    <row r="41" spans="2:13" x14ac:dyDescent="0.4">
      <c r="B41" s="153" t="s">
        <v>242</v>
      </c>
      <c r="C41" s="7">
        <v>66674</v>
      </c>
      <c r="D41" s="58">
        <v>0.83</v>
      </c>
      <c r="E41" s="105">
        <f t="shared" si="0"/>
        <v>0.13736312411796822</v>
      </c>
      <c r="F41" s="52">
        <v>49723</v>
      </c>
      <c r="G41" s="62">
        <v>1.53</v>
      </c>
      <c r="H41" s="105">
        <f t="shared" si="1"/>
        <v>0.24385973516429624</v>
      </c>
      <c r="I41" s="9">
        <v>14597</v>
      </c>
      <c r="J41" s="62">
        <v>0.79</v>
      </c>
      <c r="K41" s="102">
        <f t="shared" ref="K41:K57" si="2">I41/SUM(I$39:I$59)</f>
        <v>0.18079019073569483</v>
      </c>
      <c r="M41" s="147"/>
    </row>
    <row r="42" spans="2:13" x14ac:dyDescent="0.4">
      <c r="B42" s="153" t="s">
        <v>243</v>
      </c>
      <c r="C42" s="7">
        <v>23645</v>
      </c>
      <c r="D42" s="58">
        <v>0.25</v>
      </c>
      <c r="E42" s="105">
        <f t="shared" si="0"/>
        <v>4.8713907516713534E-2</v>
      </c>
      <c r="F42" s="52">
        <v>5070</v>
      </c>
      <c r="G42" s="62">
        <v>0.53</v>
      </c>
      <c r="H42" s="105">
        <f t="shared" si="1"/>
        <v>2.4865129965669447E-2</v>
      </c>
      <c r="I42" s="25" t="s">
        <v>13</v>
      </c>
      <c r="J42" s="34" t="s">
        <v>13</v>
      </c>
      <c r="K42" s="108" t="s">
        <v>13</v>
      </c>
      <c r="M42" s="147"/>
    </row>
    <row r="43" spans="2:13" x14ac:dyDescent="0.4">
      <c r="B43" s="79" t="s">
        <v>244</v>
      </c>
      <c r="C43" s="7">
        <v>5716</v>
      </c>
      <c r="D43" s="30" t="s">
        <v>13</v>
      </c>
      <c r="E43" s="105">
        <f t="shared" si="0"/>
        <v>1.1776218877798037E-2</v>
      </c>
      <c r="F43" s="25" t="s">
        <v>13</v>
      </c>
      <c r="G43" s="34" t="s">
        <v>13</v>
      </c>
      <c r="H43" s="107" t="s">
        <v>13</v>
      </c>
      <c r="I43" s="25" t="s">
        <v>13</v>
      </c>
      <c r="J43" s="34" t="s">
        <v>13</v>
      </c>
      <c r="K43" s="108" t="s">
        <v>13</v>
      </c>
      <c r="M43" s="147"/>
    </row>
    <row r="44" spans="2:13" x14ac:dyDescent="0.4">
      <c r="B44" s="153" t="s">
        <v>245</v>
      </c>
      <c r="C44" s="7">
        <v>33024</v>
      </c>
      <c r="D44" s="58">
        <v>0.38</v>
      </c>
      <c r="E44" s="105">
        <f t="shared" si="0"/>
        <v>6.8036713124633025E-2</v>
      </c>
      <c r="F44" s="52">
        <v>6792</v>
      </c>
      <c r="G44" s="62">
        <v>2.86</v>
      </c>
      <c r="H44" s="105">
        <f t="shared" si="1"/>
        <v>3.3310446297204512E-2</v>
      </c>
      <c r="I44" s="25" t="s">
        <v>13</v>
      </c>
      <c r="J44" s="34" t="s">
        <v>13</v>
      </c>
      <c r="K44" s="108" t="s">
        <v>13</v>
      </c>
      <c r="M44" s="147"/>
    </row>
    <row r="45" spans="2:13" x14ac:dyDescent="0.4">
      <c r="B45" s="153" t="s">
        <v>256</v>
      </c>
      <c r="C45" s="7">
        <v>1570</v>
      </c>
      <c r="D45" s="30" t="s">
        <v>13</v>
      </c>
      <c r="E45" s="105">
        <f t="shared" si="0"/>
        <v>3.2345457729431276E-3</v>
      </c>
      <c r="F45" s="25" t="s">
        <v>13</v>
      </c>
      <c r="G45" s="34" t="s">
        <v>13</v>
      </c>
      <c r="H45" s="107" t="s">
        <v>13</v>
      </c>
      <c r="I45" s="25" t="s">
        <v>13</v>
      </c>
      <c r="J45" s="34" t="s">
        <v>13</v>
      </c>
      <c r="K45" s="108" t="s">
        <v>13</v>
      </c>
      <c r="M45" s="147"/>
    </row>
    <row r="46" spans="2:13" x14ac:dyDescent="0.4">
      <c r="B46" s="153" t="s">
        <v>246</v>
      </c>
      <c r="C46" s="7">
        <v>20361</v>
      </c>
      <c r="D46" s="58">
        <v>0.09</v>
      </c>
      <c r="E46" s="105">
        <f t="shared" si="0"/>
        <v>4.194814425662103E-2</v>
      </c>
      <c r="F46" s="52">
        <v>4739</v>
      </c>
      <c r="G46" s="62">
        <v>0.75</v>
      </c>
      <c r="H46" s="105">
        <f t="shared" si="1"/>
        <v>2.3241785188818049E-2</v>
      </c>
      <c r="I46" s="25" t="s">
        <v>13</v>
      </c>
      <c r="J46" s="34" t="s">
        <v>13</v>
      </c>
      <c r="K46" s="108" t="s">
        <v>13</v>
      </c>
      <c r="M46" s="147"/>
    </row>
    <row r="47" spans="2:13" x14ac:dyDescent="0.4">
      <c r="B47" s="79" t="s">
        <v>247</v>
      </c>
      <c r="C47" s="7">
        <v>5434</v>
      </c>
      <c r="D47" s="58">
        <v>0.01</v>
      </c>
      <c r="E47" s="105">
        <f t="shared" si="0"/>
        <v>1.11952367708108E-2</v>
      </c>
      <c r="F47" s="52">
        <v>1892</v>
      </c>
      <c r="G47" s="62">
        <v>0.33</v>
      </c>
      <c r="H47" s="105">
        <f t="shared" si="1"/>
        <v>9.2790583619421288E-3</v>
      </c>
      <c r="I47" s="25" t="s">
        <v>13</v>
      </c>
      <c r="J47" s="34" t="s">
        <v>13</v>
      </c>
      <c r="K47" s="108" t="s">
        <v>13</v>
      </c>
      <c r="M47" s="147"/>
    </row>
    <row r="48" spans="2:13" x14ac:dyDescent="0.4">
      <c r="B48" s="79" t="s">
        <v>248</v>
      </c>
      <c r="C48" s="7">
        <v>3695</v>
      </c>
      <c r="D48" s="30" t="s">
        <v>13</v>
      </c>
      <c r="E48" s="105">
        <f t="shared" si="0"/>
        <v>7.6125137777228388E-3</v>
      </c>
      <c r="F48" s="25" t="s">
        <v>13</v>
      </c>
      <c r="G48" s="34" t="s">
        <v>13</v>
      </c>
      <c r="H48" s="107" t="s">
        <v>13</v>
      </c>
      <c r="I48" s="25" t="s">
        <v>13</v>
      </c>
      <c r="J48" s="34" t="s">
        <v>13</v>
      </c>
      <c r="K48" s="108" t="s">
        <v>13</v>
      </c>
      <c r="M48" s="147"/>
    </row>
    <row r="49" spans="2:13" x14ac:dyDescent="0.4">
      <c r="B49" s="153" t="s">
        <v>249</v>
      </c>
      <c r="C49" s="45" t="s">
        <v>13</v>
      </c>
      <c r="D49" s="31" t="s">
        <v>13</v>
      </c>
      <c r="E49" s="107" t="s">
        <v>13</v>
      </c>
      <c r="F49" s="25">
        <v>2134</v>
      </c>
      <c r="G49" s="62">
        <v>1</v>
      </c>
      <c r="H49" s="105">
        <f t="shared" si="1"/>
        <v>1.0465914664051005E-2</v>
      </c>
      <c r="I49" s="25" t="s">
        <v>13</v>
      </c>
      <c r="J49" s="66" t="s">
        <v>13</v>
      </c>
      <c r="K49" s="108" t="s">
        <v>13</v>
      </c>
      <c r="M49" s="147"/>
    </row>
    <row r="50" spans="2:13" x14ac:dyDescent="0.4">
      <c r="B50" s="153" t="s">
        <v>297</v>
      </c>
      <c r="C50" s="7">
        <v>15048</v>
      </c>
      <c r="D50" s="11">
        <v>0.17</v>
      </c>
      <c r="E50" s="105">
        <f t="shared" si="0"/>
        <v>3.1002194134552984E-2</v>
      </c>
      <c r="F50" s="25">
        <v>2311</v>
      </c>
      <c r="G50" s="51">
        <v>0</v>
      </c>
      <c r="H50" s="105">
        <f t="shared" si="1"/>
        <v>1.1333987248651299E-2</v>
      </c>
      <c r="I50" s="25" t="s">
        <v>13</v>
      </c>
      <c r="J50" s="51" t="s">
        <v>13</v>
      </c>
      <c r="K50" s="108" t="s">
        <v>13</v>
      </c>
      <c r="M50" s="147"/>
    </row>
    <row r="51" spans="2:13" x14ac:dyDescent="0.4">
      <c r="B51" s="79" t="s">
        <v>192</v>
      </c>
      <c r="C51" s="45" t="s">
        <v>13</v>
      </c>
      <c r="D51" s="58" t="s">
        <v>13</v>
      </c>
      <c r="E51" s="107" t="s">
        <v>13</v>
      </c>
      <c r="F51" s="25">
        <v>1377</v>
      </c>
      <c r="G51" s="51" t="s">
        <v>13</v>
      </c>
      <c r="H51" s="105">
        <f t="shared" si="1"/>
        <v>6.7533104462972043E-3</v>
      </c>
      <c r="I51" s="25" t="s">
        <v>13</v>
      </c>
      <c r="J51" s="51" t="s">
        <v>13</v>
      </c>
      <c r="K51" s="108" t="s">
        <v>13</v>
      </c>
      <c r="M51" s="147"/>
    </row>
    <row r="52" spans="2:13" x14ac:dyDescent="0.4">
      <c r="B52" s="79" t="s">
        <v>221</v>
      </c>
      <c r="C52" s="7">
        <v>5884</v>
      </c>
      <c r="D52" s="11">
        <v>0.69</v>
      </c>
      <c r="E52" s="105">
        <f t="shared" si="0"/>
        <v>1.2122335877705327E-2</v>
      </c>
      <c r="F52" s="25" t="s">
        <v>13</v>
      </c>
      <c r="G52" s="51" t="s">
        <v>13</v>
      </c>
      <c r="H52" s="107" t="s">
        <v>13</v>
      </c>
      <c r="I52" s="25" t="s">
        <v>13</v>
      </c>
      <c r="J52" s="51" t="s">
        <v>13</v>
      </c>
      <c r="K52" s="108" t="s">
        <v>13</v>
      </c>
      <c r="M52" s="147"/>
    </row>
    <row r="53" spans="2:13" x14ac:dyDescent="0.4">
      <c r="B53" s="153" t="s">
        <v>250</v>
      </c>
      <c r="C53" s="7">
        <v>48848</v>
      </c>
      <c r="D53" s="11">
        <v>0.01</v>
      </c>
      <c r="E53" s="105">
        <f t="shared" si="0"/>
        <v>0.10063763816351969</v>
      </c>
      <c r="F53" s="25">
        <v>14578</v>
      </c>
      <c r="G53" s="70">
        <v>0.85</v>
      </c>
      <c r="H53" s="105">
        <f t="shared" si="1"/>
        <v>7.1495831289847961E-2</v>
      </c>
      <c r="I53" s="9">
        <v>55422</v>
      </c>
      <c r="J53" s="12">
        <v>0.48</v>
      </c>
      <c r="K53" s="102">
        <f t="shared" si="2"/>
        <v>0.68642556353728013</v>
      </c>
      <c r="M53" s="147"/>
    </row>
    <row r="54" spans="2:13" x14ac:dyDescent="0.4">
      <c r="B54" s="153" t="s">
        <v>251</v>
      </c>
      <c r="C54" s="7">
        <v>14469</v>
      </c>
      <c r="D54" s="11">
        <v>0.06</v>
      </c>
      <c r="E54" s="105">
        <f t="shared" si="0"/>
        <v>2.980932661701536E-2</v>
      </c>
      <c r="F54" s="25">
        <v>3024</v>
      </c>
      <c r="G54" s="70">
        <v>0.34</v>
      </c>
      <c r="H54" s="105">
        <f t="shared" si="1"/>
        <v>1.4830799411476215E-2</v>
      </c>
      <c r="I54" s="9">
        <v>2904</v>
      </c>
      <c r="J54" s="12">
        <v>0.26</v>
      </c>
      <c r="K54" s="102">
        <f t="shared" si="2"/>
        <v>3.5967302452316073E-2</v>
      </c>
      <c r="M54" s="147"/>
    </row>
    <row r="55" spans="2:13" x14ac:dyDescent="0.4">
      <c r="B55" s="153" t="s">
        <v>255</v>
      </c>
      <c r="C55" s="7">
        <v>84964</v>
      </c>
      <c r="D55" s="11">
        <v>0.63</v>
      </c>
      <c r="E55" s="105">
        <f t="shared" si="0"/>
        <v>0.17504455226263688</v>
      </c>
      <c r="F55" s="25">
        <v>82998</v>
      </c>
      <c r="G55" s="70">
        <v>0.77</v>
      </c>
      <c r="H55" s="105">
        <f t="shared" si="1"/>
        <v>0.40705247670426681</v>
      </c>
      <c r="I55" s="25" t="s">
        <v>13</v>
      </c>
      <c r="J55" s="51" t="s">
        <v>13</v>
      </c>
      <c r="K55" s="108" t="s">
        <v>13</v>
      </c>
      <c r="M55" s="147"/>
    </row>
    <row r="56" spans="2:13" x14ac:dyDescent="0.4">
      <c r="B56" s="153" t="s">
        <v>85</v>
      </c>
      <c r="C56" s="7">
        <v>12208</v>
      </c>
      <c r="D56" s="11">
        <v>0.32</v>
      </c>
      <c r="E56" s="105">
        <f t="shared" si="0"/>
        <v>2.5151168659929748E-2</v>
      </c>
      <c r="F56" s="25">
        <v>2283</v>
      </c>
      <c r="G56" s="70">
        <v>0.31</v>
      </c>
      <c r="H56" s="105">
        <f t="shared" si="1"/>
        <v>1.1196665031878371E-2</v>
      </c>
      <c r="I56" s="25" t="s">
        <v>13</v>
      </c>
      <c r="J56" s="51" t="s">
        <v>13</v>
      </c>
      <c r="K56" s="108" t="s">
        <v>13</v>
      </c>
      <c r="M56" s="147"/>
    </row>
    <row r="57" spans="2:13" x14ac:dyDescent="0.4">
      <c r="B57" s="153" t="s">
        <v>252</v>
      </c>
      <c r="C57" s="7">
        <v>20506</v>
      </c>
      <c r="D57" s="11">
        <v>0.3</v>
      </c>
      <c r="E57" s="105">
        <f t="shared" si="0"/>
        <v>4.2246876191064826E-2</v>
      </c>
      <c r="F57" s="25">
        <v>2973</v>
      </c>
      <c r="G57" s="70">
        <v>0.15</v>
      </c>
      <c r="H57" s="105">
        <f t="shared" si="1"/>
        <v>1.4580676802354095E-2</v>
      </c>
      <c r="I57" s="9">
        <v>1420</v>
      </c>
      <c r="J57" s="12">
        <v>0.12</v>
      </c>
      <c r="K57" s="102">
        <f t="shared" si="2"/>
        <v>1.7587317314837751E-2</v>
      </c>
      <c r="M57" s="147"/>
    </row>
    <row r="58" spans="2:13" x14ac:dyDescent="0.4">
      <c r="B58" s="153" t="s">
        <v>253</v>
      </c>
      <c r="C58" s="7">
        <v>39495</v>
      </c>
      <c r="D58" s="11">
        <v>2.65</v>
      </c>
      <c r="E58" s="105">
        <f t="shared" si="0"/>
        <v>8.1368398281776319E-2</v>
      </c>
      <c r="F58" s="25">
        <v>2756</v>
      </c>
      <c r="G58" s="70">
        <v>1.1499999999999999</v>
      </c>
      <c r="H58" s="105">
        <f t="shared" si="1"/>
        <v>1.3516429622363903E-2</v>
      </c>
      <c r="I58" s="25" t="s">
        <v>13</v>
      </c>
      <c r="J58" s="51" t="s">
        <v>13</v>
      </c>
      <c r="K58" s="50" t="s">
        <v>13</v>
      </c>
      <c r="M58" s="147"/>
    </row>
    <row r="59" spans="2:13" x14ac:dyDescent="0.4">
      <c r="B59" s="79" t="s">
        <v>254</v>
      </c>
      <c r="C59" s="7">
        <v>3409</v>
      </c>
      <c r="D59" s="11">
        <v>0.76</v>
      </c>
      <c r="E59" s="105">
        <f t="shared" si="0"/>
        <v>7.0232907897854278E-3</v>
      </c>
      <c r="F59" s="25" t="s">
        <v>13</v>
      </c>
      <c r="G59" s="51" t="s">
        <v>13</v>
      </c>
      <c r="H59" s="50" t="s">
        <v>13</v>
      </c>
      <c r="I59" s="25" t="s">
        <v>13</v>
      </c>
      <c r="J59" s="51" t="s">
        <v>13</v>
      </c>
      <c r="K59" s="50" t="s">
        <v>13</v>
      </c>
      <c r="M59" s="147"/>
    </row>
    <row r="60" spans="2:13" x14ac:dyDescent="0.4">
      <c r="C60" s="45"/>
      <c r="D60" s="31"/>
      <c r="E60" s="43"/>
      <c r="F60" s="52"/>
      <c r="G60" s="53"/>
      <c r="H60" s="41"/>
      <c r="I60" s="9"/>
      <c r="J60" s="33"/>
      <c r="K60" s="41"/>
      <c r="M60" s="147"/>
    </row>
    <row r="61" spans="2:13" x14ac:dyDescent="0.4">
      <c r="B61" s="129" t="s">
        <v>258</v>
      </c>
      <c r="C61" s="27">
        <v>30541</v>
      </c>
      <c r="D61" s="28">
        <v>0.03</v>
      </c>
      <c r="E61" s="29"/>
      <c r="F61" s="110">
        <v>7689</v>
      </c>
      <c r="G61" s="111">
        <v>0.93</v>
      </c>
      <c r="H61" s="112"/>
      <c r="I61" s="113">
        <v>945</v>
      </c>
      <c r="J61" s="114">
        <v>0.18</v>
      </c>
      <c r="K61" s="115"/>
    </row>
    <row r="62" spans="2:13" x14ac:dyDescent="0.4">
      <c r="B62" s="150" t="s">
        <v>259</v>
      </c>
      <c r="C62" s="45">
        <v>882</v>
      </c>
      <c r="D62" s="58">
        <v>0.05</v>
      </c>
      <c r="E62" s="43"/>
      <c r="F62" s="25" t="s">
        <v>13</v>
      </c>
      <c r="G62" s="51" t="s">
        <v>13</v>
      </c>
      <c r="H62" s="50"/>
      <c r="I62" s="25" t="s">
        <v>13</v>
      </c>
      <c r="J62" s="51" t="s">
        <v>13</v>
      </c>
      <c r="K62" s="41"/>
    </row>
    <row r="63" spans="2:13" x14ac:dyDescent="0.4">
      <c r="B63" s="150" t="s">
        <v>263</v>
      </c>
      <c r="C63" s="45" t="s">
        <v>13</v>
      </c>
      <c r="D63" s="31" t="s">
        <v>13</v>
      </c>
      <c r="E63" s="43"/>
      <c r="F63" s="25">
        <v>3782</v>
      </c>
      <c r="G63" s="51" t="s">
        <v>13</v>
      </c>
      <c r="H63" s="41"/>
      <c r="I63" s="25" t="s">
        <v>13</v>
      </c>
      <c r="J63" s="51" t="s">
        <v>13</v>
      </c>
      <c r="K63" s="41"/>
    </row>
    <row r="64" spans="2:13" x14ac:dyDescent="0.4">
      <c r="B64" t="s">
        <v>216</v>
      </c>
      <c r="C64" s="45">
        <v>642</v>
      </c>
      <c r="D64" s="81">
        <v>-0.28000000000000003</v>
      </c>
      <c r="E64" s="43"/>
      <c r="F64" s="25" t="s">
        <v>13</v>
      </c>
      <c r="G64" s="51" t="s">
        <v>13</v>
      </c>
      <c r="H64" s="50"/>
      <c r="I64" s="25" t="s">
        <v>13</v>
      </c>
      <c r="J64" s="51" t="s">
        <v>13</v>
      </c>
      <c r="K64" s="41"/>
    </row>
    <row r="65" spans="1:11" x14ac:dyDescent="0.4">
      <c r="A65" s="150" t="s">
        <v>439</v>
      </c>
      <c r="B65" t="s">
        <v>260</v>
      </c>
      <c r="C65" s="45">
        <v>8885</v>
      </c>
      <c r="D65" s="81">
        <v>-0.02</v>
      </c>
      <c r="E65" s="43"/>
      <c r="F65" s="25" t="s">
        <v>13</v>
      </c>
      <c r="G65" s="51" t="s">
        <v>13</v>
      </c>
      <c r="H65" s="50"/>
      <c r="I65" s="25" t="s">
        <v>13</v>
      </c>
      <c r="J65" s="51" t="s">
        <v>13</v>
      </c>
      <c r="K65" s="41"/>
    </row>
    <row r="66" spans="1:11" x14ac:dyDescent="0.4">
      <c r="B66" t="s">
        <v>262</v>
      </c>
      <c r="C66" s="45">
        <v>16590</v>
      </c>
      <c r="D66" s="81">
        <v>-0.06</v>
      </c>
      <c r="E66" s="43"/>
      <c r="F66" s="25" t="s">
        <v>415</v>
      </c>
      <c r="G66" s="51" t="s">
        <v>13</v>
      </c>
      <c r="H66" s="50"/>
      <c r="I66" s="25" t="s">
        <v>13</v>
      </c>
      <c r="J66" s="51" t="s">
        <v>13</v>
      </c>
      <c r="K66" s="41"/>
    </row>
    <row r="67" spans="1:11" x14ac:dyDescent="0.4">
      <c r="A67" s="150" t="s">
        <v>439</v>
      </c>
      <c r="B67" t="s">
        <v>261</v>
      </c>
      <c r="C67" s="45">
        <v>1907</v>
      </c>
      <c r="D67" s="58">
        <v>0.05</v>
      </c>
      <c r="E67" s="43"/>
      <c r="F67" s="25" t="s">
        <v>13</v>
      </c>
      <c r="G67" s="51" t="s">
        <v>13</v>
      </c>
      <c r="H67" s="50"/>
      <c r="I67" s="25" t="s">
        <v>13</v>
      </c>
      <c r="J67" s="51" t="s">
        <v>13</v>
      </c>
      <c r="K67" s="41"/>
    </row>
    <row r="68" spans="1:11" x14ac:dyDescent="0.4">
      <c r="B68" s="154" t="s">
        <v>438</v>
      </c>
      <c r="C68" s="45">
        <v>23738</v>
      </c>
      <c r="D68" s="58">
        <v>0.11</v>
      </c>
      <c r="E68" s="43"/>
      <c r="F68" s="52">
        <v>4189</v>
      </c>
      <c r="G68" s="76">
        <v>0.3</v>
      </c>
      <c r="H68" s="50"/>
      <c r="I68" s="9">
        <v>869</v>
      </c>
      <c r="J68" s="17">
        <v>-0.09</v>
      </c>
      <c r="K68" s="41"/>
    </row>
    <row r="69" spans="1:11" x14ac:dyDescent="0.4">
      <c r="A69" s="150" t="s">
        <v>439</v>
      </c>
      <c r="B69" t="s">
        <v>268</v>
      </c>
      <c r="C69" s="45" t="s">
        <v>13</v>
      </c>
      <c r="D69" s="31" t="s">
        <v>13</v>
      </c>
      <c r="E69" s="43"/>
      <c r="F69" s="25" t="s">
        <v>13</v>
      </c>
      <c r="G69" s="51" t="s">
        <v>13</v>
      </c>
      <c r="H69" s="50"/>
      <c r="I69" s="9">
        <v>109</v>
      </c>
      <c r="J69" s="51" t="s">
        <v>13</v>
      </c>
      <c r="K69" s="41"/>
    </row>
    <row r="70" spans="1:11" x14ac:dyDescent="0.4">
      <c r="C70" s="45"/>
      <c r="D70" s="31"/>
      <c r="E70" s="43" t="s">
        <v>368</v>
      </c>
      <c r="F70" s="52"/>
      <c r="G70" s="53"/>
      <c r="H70" s="41" t="s">
        <v>368</v>
      </c>
      <c r="I70" s="9"/>
      <c r="J70" s="33"/>
      <c r="K70" s="41"/>
    </row>
    <row r="71" spans="1:11" x14ac:dyDescent="0.4">
      <c r="B71" s="129" t="s">
        <v>265</v>
      </c>
      <c r="C71" s="27">
        <v>26742</v>
      </c>
      <c r="D71" s="28">
        <v>0.27</v>
      </c>
      <c r="E71" s="29"/>
      <c r="F71" s="110">
        <v>7600</v>
      </c>
      <c r="G71" s="117" t="s">
        <v>13</v>
      </c>
      <c r="H71" s="112"/>
      <c r="I71" s="135"/>
      <c r="J71" s="136"/>
      <c r="K71" s="125"/>
    </row>
    <row r="72" spans="1:11" x14ac:dyDescent="0.4">
      <c r="B72" s="150" t="s">
        <v>266</v>
      </c>
      <c r="C72" s="45">
        <v>5474</v>
      </c>
      <c r="D72" s="81">
        <v>-0.06</v>
      </c>
      <c r="E72" s="107">
        <f>C72/SUM(C$72:C$74)</f>
        <v>0.22229441624365481</v>
      </c>
      <c r="F72" s="52">
        <v>527</v>
      </c>
      <c r="G72" s="51" t="s">
        <v>13</v>
      </c>
      <c r="H72" s="107">
        <f>F72/SUM(F$72:F$74)</f>
        <v>7.4361506984619727E-2</v>
      </c>
      <c r="I72" s="25"/>
      <c r="J72" s="51"/>
      <c r="K72" s="41"/>
    </row>
    <row r="73" spans="1:11" x14ac:dyDescent="0.4">
      <c r="B73" s="150" t="s">
        <v>267</v>
      </c>
      <c r="C73" s="45">
        <v>15147</v>
      </c>
      <c r="D73" s="58">
        <v>0.5</v>
      </c>
      <c r="E73" s="107">
        <f t="shared" ref="E73:E74" si="3">C73/SUM(C$72:C$74)</f>
        <v>0.6151065989847716</v>
      </c>
      <c r="F73" s="52">
        <v>6471</v>
      </c>
      <c r="G73" s="51" t="s">
        <v>13</v>
      </c>
      <c r="H73" s="107">
        <f t="shared" ref="H73:H74" si="4">F73/SUM(F$72:F$74)</f>
        <v>0.91308028785099482</v>
      </c>
      <c r="I73" s="25"/>
      <c r="J73" s="51"/>
      <c r="K73" s="41"/>
    </row>
    <row r="74" spans="1:11" x14ac:dyDescent="0.4">
      <c r="B74" s="150" t="s">
        <v>301</v>
      </c>
      <c r="C74" s="45">
        <v>4004</v>
      </c>
      <c r="D74" s="58">
        <v>0.51</v>
      </c>
      <c r="E74" s="107">
        <f t="shared" si="3"/>
        <v>0.16259898477157361</v>
      </c>
      <c r="F74" s="52">
        <v>89</v>
      </c>
      <c r="G74" s="51" t="s">
        <v>13</v>
      </c>
      <c r="H74" s="107">
        <f t="shared" si="4"/>
        <v>1.2558205164385494E-2</v>
      </c>
      <c r="I74" s="25"/>
      <c r="J74" s="51"/>
      <c r="K74" s="41"/>
    </row>
    <row r="75" spans="1:11" x14ac:dyDescent="0.4">
      <c r="C75" s="45"/>
      <c r="D75" s="58"/>
      <c r="E75" s="43"/>
      <c r="F75" s="52"/>
      <c r="G75" s="51"/>
      <c r="H75" s="41"/>
      <c r="I75" s="25"/>
      <c r="J75" s="51"/>
      <c r="K75" s="41"/>
    </row>
    <row r="76" spans="1:11" x14ac:dyDescent="0.4">
      <c r="C76" s="19" t="s">
        <v>270</v>
      </c>
      <c r="D76" s="19" t="s">
        <v>19</v>
      </c>
      <c r="E76" s="20"/>
      <c r="F76" s="21" t="s">
        <v>270</v>
      </c>
      <c r="G76" s="19" t="s">
        <v>19</v>
      </c>
      <c r="H76" s="39"/>
      <c r="I76" s="21" t="s">
        <v>270</v>
      </c>
      <c r="J76" s="19" t="s">
        <v>19</v>
      </c>
      <c r="K76" s="39"/>
    </row>
    <row r="77" spans="1:11" x14ac:dyDescent="0.4">
      <c r="B77" s="129" t="s">
        <v>269</v>
      </c>
      <c r="C77" s="156"/>
      <c r="D77" s="28"/>
      <c r="E77" s="29"/>
      <c r="F77" s="110"/>
      <c r="G77" s="111"/>
      <c r="H77" s="112"/>
      <c r="I77" s="113"/>
      <c r="J77" s="114"/>
      <c r="K77" s="115"/>
    </row>
    <row r="78" spans="1:11" x14ac:dyDescent="0.4">
      <c r="A78" s="150" t="s">
        <v>439</v>
      </c>
      <c r="B78" t="s">
        <v>441</v>
      </c>
      <c r="C78" s="45">
        <v>12598</v>
      </c>
      <c r="D78" s="58">
        <v>0.49</v>
      </c>
      <c r="E78" s="157"/>
      <c r="F78" s="3" t="s">
        <v>13</v>
      </c>
      <c r="G78" s="66" t="s">
        <v>13</v>
      </c>
      <c r="H78" s="41"/>
      <c r="I78" s="25" t="s">
        <v>13</v>
      </c>
      <c r="J78" s="51" t="s">
        <v>13</v>
      </c>
      <c r="K78" s="41"/>
    </row>
    <row r="79" spans="1:11" x14ac:dyDescent="0.4">
      <c r="A79" s="150" t="s">
        <v>439</v>
      </c>
      <c r="B79" t="s">
        <v>440</v>
      </c>
      <c r="C79" s="45" t="s">
        <v>13</v>
      </c>
      <c r="D79" s="58" t="s">
        <v>13</v>
      </c>
      <c r="E79" s="43"/>
      <c r="F79" s="52">
        <v>2883</v>
      </c>
      <c r="G79" s="76">
        <v>0.45</v>
      </c>
      <c r="H79" s="41"/>
      <c r="I79" s="25" t="s">
        <v>13</v>
      </c>
      <c r="J79" s="51" t="s">
        <v>13</v>
      </c>
      <c r="K79" s="41"/>
    </row>
    <row r="80" spans="1:11" x14ac:dyDescent="0.4">
      <c r="A80" s="150" t="s">
        <v>439</v>
      </c>
      <c r="B80" t="s">
        <v>275</v>
      </c>
      <c r="C80" s="45">
        <v>531</v>
      </c>
      <c r="D80" s="81">
        <v>-0.64</v>
      </c>
      <c r="E80" s="43"/>
      <c r="F80" s="25" t="s">
        <v>13</v>
      </c>
      <c r="G80" s="51" t="s">
        <v>13</v>
      </c>
      <c r="H80" s="41"/>
      <c r="I80" s="25" t="s">
        <v>13</v>
      </c>
      <c r="J80" s="51" t="s">
        <v>13</v>
      </c>
      <c r="K80" s="41"/>
    </row>
    <row r="81" spans="1:11" x14ac:dyDescent="0.4">
      <c r="A81" s="150" t="s">
        <v>439</v>
      </c>
      <c r="B81" t="s">
        <v>271</v>
      </c>
      <c r="C81" s="45">
        <v>9228</v>
      </c>
      <c r="D81" s="31" t="s">
        <v>13</v>
      </c>
      <c r="E81" s="43"/>
      <c r="F81" s="25" t="s">
        <v>13</v>
      </c>
      <c r="G81" s="51" t="s">
        <v>13</v>
      </c>
      <c r="H81" s="41"/>
      <c r="I81" s="25" t="s">
        <v>13</v>
      </c>
      <c r="J81" s="51" t="s">
        <v>13</v>
      </c>
      <c r="K81" s="41"/>
    </row>
    <row r="82" spans="1:11" x14ac:dyDescent="0.4">
      <c r="A82" s="155"/>
      <c r="B82" t="s">
        <v>274</v>
      </c>
      <c r="C82" s="45">
        <v>12605</v>
      </c>
      <c r="D82" s="58">
        <v>0.13</v>
      </c>
      <c r="E82" s="43"/>
      <c r="F82" s="52">
        <v>2203</v>
      </c>
      <c r="G82" s="76">
        <v>0.24</v>
      </c>
      <c r="H82" s="41"/>
      <c r="I82" s="9">
        <v>424</v>
      </c>
      <c r="J82" s="12">
        <v>1.0900000000000001</v>
      </c>
      <c r="K82" s="41"/>
    </row>
    <row r="83" spans="1:11" x14ac:dyDescent="0.4">
      <c r="A83" s="150" t="s">
        <v>439</v>
      </c>
      <c r="B83" t="s">
        <v>272</v>
      </c>
      <c r="C83" s="45">
        <v>6688</v>
      </c>
      <c r="D83" s="31" t="s">
        <v>13</v>
      </c>
      <c r="E83" s="43"/>
      <c r="F83" s="25" t="s">
        <v>13</v>
      </c>
      <c r="G83" s="51" t="s">
        <v>13</v>
      </c>
      <c r="H83" s="41"/>
      <c r="I83" s="25" t="s">
        <v>13</v>
      </c>
      <c r="J83" s="51" t="s">
        <v>13</v>
      </c>
      <c r="K83" s="41"/>
    </row>
    <row r="84" spans="1:11" x14ac:dyDescent="0.4">
      <c r="A84" s="150" t="s">
        <v>439</v>
      </c>
      <c r="B84" t="s">
        <v>276</v>
      </c>
      <c r="C84" s="45" t="s">
        <v>13</v>
      </c>
      <c r="D84" s="31" t="s">
        <v>13</v>
      </c>
      <c r="E84" s="43"/>
      <c r="F84" s="52">
        <v>2431</v>
      </c>
      <c r="G84" s="76">
        <v>0.69</v>
      </c>
      <c r="H84" s="41"/>
      <c r="I84" s="25" t="s">
        <v>13</v>
      </c>
      <c r="J84" s="51" t="s">
        <v>13</v>
      </c>
      <c r="K84" s="41"/>
    </row>
    <row r="85" spans="1:11" x14ac:dyDescent="0.4">
      <c r="A85" s="150" t="s">
        <v>439</v>
      </c>
      <c r="B85" t="s">
        <v>273</v>
      </c>
      <c r="C85" s="45">
        <v>3296</v>
      </c>
      <c r="D85" s="58">
        <v>0.47</v>
      </c>
      <c r="E85" s="43"/>
      <c r="F85" s="25" t="s">
        <v>13</v>
      </c>
      <c r="G85" s="51" t="s">
        <v>13</v>
      </c>
      <c r="H85" s="41"/>
      <c r="I85" s="25" t="s">
        <v>13</v>
      </c>
      <c r="J85" s="51" t="s">
        <v>13</v>
      </c>
      <c r="K85" s="41"/>
    </row>
    <row r="86" spans="1:11" x14ac:dyDescent="0.4">
      <c r="A86" s="150" t="s">
        <v>439</v>
      </c>
      <c r="B86" t="s">
        <v>277</v>
      </c>
      <c r="C86" s="45" t="s">
        <v>13</v>
      </c>
      <c r="D86" s="31" t="s">
        <v>13</v>
      </c>
      <c r="E86" s="43"/>
      <c r="F86" s="25" t="s">
        <v>13</v>
      </c>
      <c r="G86" s="51" t="s">
        <v>13</v>
      </c>
      <c r="H86" s="41"/>
      <c r="I86" s="9">
        <v>373</v>
      </c>
      <c r="J86" s="12">
        <v>0.12</v>
      </c>
      <c r="K86" s="41"/>
    </row>
    <row r="87" spans="1:11" x14ac:dyDescent="0.4">
      <c r="B87" s="1"/>
      <c r="C87" s="46"/>
      <c r="D87" s="47"/>
      <c r="E87" s="44"/>
      <c r="F87" s="54"/>
      <c r="G87" s="55"/>
      <c r="H87" s="38"/>
      <c r="I87" s="10"/>
      <c r="J87" s="32"/>
      <c r="K87" s="38"/>
    </row>
    <row r="89" spans="1:11" x14ac:dyDescent="0.4">
      <c r="B89" s="98" t="s">
        <v>233</v>
      </c>
      <c r="C89" s="98" t="s">
        <v>302</v>
      </c>
    </row>
    <row r="90" spans="1:11" x14ac:dyDescent="0.4">
      <c r="B90" s="98" t="s">
        <v>257</v>
      </c>
    </row>
    <row r="91" spans="1:11" x14ac:dyDescent="0.4">
      <c r="B91" s="98" t="s">
        <v>264</v>
      </c>
    </row>
    <row r="93" spans="1:11" ht="15" thickBot="1" x14ac:dyDescent="0.45">
      <c r="B93" s="141" t="s">
        <v>418</v>
      </c>
      <c r="C93" s="142"/>
      <c r="D93" s="142"/>
      <c r="E93" s="142"/>
      <c r="F93" s="142"/>
      <c r="G93" s="142"/>
      <c r="H93" s="142"/>
      <c r="I93" s="142"/>
      <c r="J93" s="142"/>
      <c r="K93" s="142"/>
    </row>
    <row r="96" spans="1:11" x14ac:dyDescent="0.4">
      <c r="C96" s="159" t="s">
        <v>442</v>
      </c>
      <c r="D96" s="159"/>
      <c r="E96" s="159"/>
      <c r="F96" s="169" t="s">
        <v>443</v>
      </c>
      <c r="G96" s="161"/>
      <c r="H96" s="161"/>
      <c r="I96" s="166" t="s">
        <v>444</v>
      </c>
      <c r="J96" s="167"/>
      <c r="K96" s="168"/>
    </row>
    <row r="97" spans="1:11" x14ac:dyDescent="0.4">
      <c r="B97" s="1"/>
      <c r="C97" s="19" t="s">
        <v>18</v>
      </c>
      <c r="D97" s="19" t="s">
        <v>19</v>
      </c>
      <c r="E97" s="20" t="s">
        <v>11</v>
      </c>
      <c r="F97" s="21" t="s">
        <v>18</v>
      </c>
      <c r="G97" s="19" t="s">
        <v>19</v>
      </c>
      <c r="H97" s="20" t="s">
        <v>11</v>
      </c>
      <c r="I97" s="21" t="s">
        <v>18</v>
      </c>
      <c r="J97" s="19" t="s">
        <v>19</v>
      </c>
      <c r="K97" s="39" t="s">
        <v>11</v>
      </c>
    </row>
    <row r="98" spans="1:11" x14ac:dyDescent="0.4">
      <c r="B98" s="129" t="s">
        <v>10</v>
      </c>
      <c r="C98" s="27">
        <v>28679</v>
      </c>
      <c r="D98" s="28">
        <v>0.51</v>
      </c>
      <c r="E98" s="29"/>
      <c r="F98" s="110">
        <v>18803</v>
      </c>
      <c r="G98" s="111">
        <v>1.75</v>
      </c>
      <c r="H98" s="118"/>
      <c r="I98" s="113">
        <v>6397</v>
      </c>
      <c r="J98" s="114">
        <v>1.08</v>
      </c>
      <c r="K98" s="115"/>
    </row>
    <row r="99" spans="1:11" x14ac:dyDescent="0.4">
      <c r="A99" s="86" t="s">
        <v>279</v>
      </c>
      <c r="B99" t="s">
        <v>0</v>
      </c>
      <c r="C99" s="7">
        <v>17269</v>
      </c>
      <c r="D99" s="11">
        <v>0.6</v>
      </c>
      <c r="E99" s="22" t="s">
        <v>1</v>
      </c>
      <c r="F99" s="9">
        <v>15115</v>
      </c>
      <c r="G99" s="12">
        <v>2.44</v>
      </c>
      <c r="H99" s="24" t="s">
        <v>27</v>
      </c>
      <c r="I99" s="9">
        <v>4878</v>
      </c>
      <c r="J99" s="13">
        <v>1.38</v>
      </c>
      <c r="K99" s="41" t="s">
        <v>16</v>
      </c>
    </row>
    <row r="100" spans="1:11" x14ac:dyDescent="0.4">
      <c r="A100" s="86" t="s">
        <v>279</v>
      </c>
      <c r="B100" t="s">
        <v>14</v>
      </c>
      <c r="C100" s="7">
        <v>4663</v>
      </c>
      <c r="D100" s="3" t="s">
        <v>13</v>
      </c>
      <c r="E100" s="22" t="s">
        <v>1</v>
      </c>
      <c r="F100" s="9">
        <v>254</v>
      </c>
      <c r="G100" s="5" t="s">
        <v>13</v>
      </c>
      <c r="H100" s="61" t="s">
        <v>13</v>
      </c>
      <c r="I100" s="25" t="s">
        <v>13</v>
      </c>
      <c r="J100" s="5" t="s">
        <v>13</v>
      </c>
      <c r="K100" s="50" t="s">
        <v>13</v>
      </c>
    </row>
    <row r="101" spans="1:11" x14ac:dyDescent="0.4">
      <c r="B101" t="s">
        <v>2</v>
      </c>
      <c r="C101" s="7">
        <v>1480</v>
      </c>
      <c r="D101" s="15">
        <v>-0.03</v>
      </c>
      <c r="E101" s="22" t="s">
        <v>1</v>
      </c>
      <c r="F101" s="9">
        <v>591</v>
      </c>
      <c r="G101" s="13">
        <v>0.13</v>
      </c>
      <c r="H101" s="24" t="s">
        <v>27</v>
      </c>
      <c r="I101" s="9">
        <v>276</v>
      </c>
      <c r="J101" s="12">
        <v>0.56999999999999995</v>
      </c>
      <c r="K101" s="41" t="s">
        <v>16</v>
      </c>
    </row>
    <row r="102" spans="1:11" x14ac:dyDescent="0.4">
      <c r="B102" t="s">
        <v>3</v>
      </c>
      <c r="C102" s="7">
        <v>3401</v>
      </c>
      <c r="D102" s="15">
        <v>-0.06</v>
      </c>
      <c r="E102" s="22" t="s">
        <v>1</v>
      </c>
      <c r="F102" s="9">
        <v>2080</v>
      </c>
      <c r="G102" s="12">
        <v>0.17</v>
      </c>
      <c r="H102" s="24" t="s">
        <v>27</v>
      </c>
      <c r="I102" s="9">
        <v>589</v>
      </c>
      <c r="J102" s="13">
        <v>0.56999999999999995</v>
      </c>
      <c r="K102" s="41" t="s">
        <v>16</v>
      </c>
    </row>
    <row r="103" spans="1:11" x14ac:dyDescent="0.4">
      <c r="B103" t="s">
        <v>4</v>
      </c>
      <c r="C103" s="7">
        <v>2182</v>
      </c>
      <c r="D103" s="11">
        <v>0.28000000000000003</v>
      </c>
      <c r="E103" s="22" t="s">
        <v>1</v>
      </c>
      <c r="F103" s="9">
        <v>1695</v>
      </c>
      <c r="G103" s="12">
        <v>1.21</v>
      </c>
      <c r="H103" s="24" t="s">
        <v>27</v>
      </c>
      <c r="I103" s="9">
        <v>588</v>
      </c>
      <c r="J103" s="13">
        <v>0.63</v>
      </c>
      <c r="K103" s="41" t="s">
        <v>16</v>
      </c>
    </row>
    <row r="104" spans="1:11" x14ac:dyDescent="0.4">
      <c r="B104" t="s">
        <v>15</v>
      </c>
      <c r="C104" s="7">
        <v>531</v>
      </c>
      <c r="D104" s="4" t="s">
        <v>13</v>
      </c>
      <c r="E104" s="22" t="s">
        <v>1</v>
      </c>
      <c r="F104" s="25" t="s">
        <v>13</v>
      </c>
      <c r="G104" s="6" t="s">
        <v>13</v>
      </c>
      <c r="H104" s="61" t="s">
        <v>13</v>
      </c>
      <c r="I104" s="25" t="s">
        <v>13</v>
      </c>
      <c r="J104" s="6" t="s">
        <v>13</v>
      </c>
      <c r="K104" s="50" t="s">
        <v>13</v>
      </c>
    </row>
    <row r="105" spans="1:11" x14ac:dyDescent="0.4">
      <c r="B105" t="s">
        <v>5</v>
      </c>
      <c r="C105" s="7">
        <v>604</v>
      </c>
      <c r="D105" s="15">
        <v>-0.01</v>
      </c>
      <c r="E105" s="22" t="s">
        <v>1</v>
      </c>
      <c r="F105" s="9">
        <v>308</v>
      </c>
      <c r="G105" s="17">
        <v>-0.03</v>
      </c>
      <c r="H105" s="24" t="s">
        <v>27</v>
      </c>
      <c r="I105" s="9">
        <v>182</v>
      </c>
      <c r="J105" s="13">
        <v>0.73</v>
      </c>
      <c r="K105" s="41" t="s">
        <v>16</v>
      </c>
    </row>
    <row r="106" spans="1:11" x14ac:dyDescent="0.4">
      <c r="B106" t="s">
        <v>6</v>
      </c>
      <c r="C106" s="7">
        <v>460</v>
      </c>
      <c r="D106" s="11">
        <v>0.22</v>
      </c>
      <c r="E106" s="22" t="s">
        <v>1</v>
      </c>
      <c r="F106" s="9">
        <v>194</v>
      </c>
      <c r="G106" s="17">
        <v>-0.03</v>
      </c>
      <c r="H106" s="24" t="s">
        <v>27</v>
      </c>
      <c r="I106" s="9">
        <v>52</v>
      </c>
      <c r="J106" s="13">
        <v>0.33</v>
      </c>
      <c r="K106" s="41" t="s">
        <v>16</v>
      </c>
    </row>
    <row r="107" spans="1:11" x14ac:dyDescent="0.4">
      <c r="B107" t="s">
        <v>7</v>
      </c>
      <c r="C107" s="7">
        <v>1004</v>
      </c>
      <c r="D107" s="15">
        <v>-0.03</v>
      </c>
      <c r="E107" s="22" t="s">
        <v>1</v>
      </c>
      <c r="F107" s="9">
        <v>468</v>
      </c>
      <c r="G107" s="13">
        <v>0.05</v>
      </c>
      <c r="H107" s="24" t="s">
        <v>27</v>
      </c>
      <c r="I107" s="9">
        <v>260</v>
      </c>
      <c r="J107" s="13">
        <v>0.02</v>
      </c>
      <c r="K107" s="41" t="s">
        <v>16</v>
      </c>
    </row>
    <row r="108" spans="1:11" x14ac:dyDescent="0.4">
      <c r="B108" t="s">
        <v>8</v>
      </c>
      <c r="C108" s="7">
        <v>876</v>
      </c>
      <c r="D108" s="11">
        <v>0.24</v>
      </c>
      <c r="E108" s="22" t="s">
        <v>1</v>
      </c>
      <c r="F108" s="9">
        <v>279</v>
      </c>
      <c r="G108" s="12">
        <v>0.2</v>
      </c>
      <c r="H108" s="24" t="s">
        <v>27</v>
      </c>
      <c r="I108" s="9">
        <v>198</v>
      </c>
      <c r="J108" s="13">
        <v>0.24</v>
      </c>
      <c r="K108" s="41" t="s">
        <v>16</v>
      </c>
    </row>
    <row r="109" spans="1:11" x14ac:dyDescent="0.4">
      <c r="B109" s="1" t="s">
        <v>9</v>
      </c>
      <c r="C109" s="8">
        <v>643</v>
      </c>
      <c r="D109" s="16">
        <v>-0.12</v>
      </c>
      <c r="E109" s="23" t="s">
        <v>1</v>
      </c>
      <c r="F109" s="10">
        <v>239</v>
      </c>
      <c r="G109" s="16">
        <v>-0.02</v>
      </c>
      <c r="H109" s="38" t="s">
        <v>27</v>
      </c>
      <c r="I109" s="10">
        <v>194</v>
      </c>
      <c r="J109" s="14">
        <v>0.22</v>
      </c>
      <c r="K109" s="38" t="s">
        <v>16</v>
      </c>
    </row>
    <row r="111" spans="1:11" x14ac:dyDescent="0.4">
      <c r="B111" s="98" t="s">
        <v>17</v>
      </c>
    </row>
    <row r="114" spans="1:11" x14ac:dyDescent="0.4">
      <c r="C114" s="159" t="s">
        <v>445</v>
      </c>
      <c r="D114" s="159"/>
      <c r="E114" s="159"/>
      <c r="F114" s="169" t="s">
        <v>446</v>
      </c>
      <c r="G114" s="161"/>
      <c r="H114" s="162"/>
      <c r="I114" s="165"/>
      <c r="J114" s="163"/>
      <c r="K114" s="164"/>
    </row>
    <row r="115" spans="1:11" x14ac:dyDescent="0.4">
      <c r="B115" s="1"/>
      <c r="C115" s="19" t="s">
        <v>18</v>
      </c>
      <c r="D115" s="19" t="s">
        <v>19</v>
      </c>
      <c r="E115" s="20" t="s">
        <v>11</v>
      </c>
      <c r="F115" s="21" t="s">
        <v>18</v>
      </c>
      <c r="G115" s="19" t="s">
        <v>19</v>
      </c>
      <c r="H115" s="39" t="s">
        <v>11</v>
      </c>
      <c r="I115" s="21"/>
      <c r="J115" s="19"/>
      <c r="K115" s="39"/>
    </row>
    <row r="116" spans="1:11" x14ac:dyDescent="0.4">
      <c r="B116" s="129" t="s">
        <v>20</v>
      </c>
      <c r="C116" s="27">
        <v>51756</v>
      </c>
      <c r="D116" s="28">
        <v>0.24</v>
      </c>
      <c r="E116" s="29"/>
      <c r="F116" s="110">
        <v>2447</v>
      </c>
      <c r="G116" s="111">
        <v>0.08</v>
      </c>
      <c r="H116" s="112"/>
      <c r="I116" s="132"/>
      <c r="J116" s="134"/>
      <c r="K116" s="125"/>
    </row>
    <row r="117" spans="1:11" x14ac:dyDescent="0.4">
      <c r="A117" s="86" t="s">
        <v>279</v>
      </c>
      <c r="B117" t="s">
        <v>278</v>
      </c>
      <c r="C117" s="7">
        <v>33916</v>
      </c>
      <c r="D117" s="11">
        <v>0.26</v>
      </c>
      <c r="E117" s="22" t="s">
        <v>28</v>
      </c>
      <c r="F117" s="52">
        <v>1037</v>
      </c>
      <c r="G117" s="91">
        <v>-0.08</v>
      </c>
      <c r="H117" s="41" t="s">
        <v>405</v>
      </c>
      <c r="I117" s="9"/>
      <c r="J117" s="33"/>
      <c r="K117" s="41"/>
    </row>
    <row r="118" spans="1:11" x14ac:dyDescent="0.4">
      <c r="A118" s="86" t="s">
        <v>279</v>
      </c>
      <c r="B118" t="s">
        <v>21</v>
      </c>
      <c r="C118" s="7">
        <v>12929</v>
      </c>
      <c r="D118" s="58">
        <v>0.18</v>
      </c>
      <c r="E118" s="22" t="s">
        <v>28</v>
      </c>
      <c r="F118" s="52">
        <v>621</v>
      </c>
      <c r="G118" s="62">
        <v>0.14000000000000001</v>
      </c>
      <c r="H118" s="41" t="s">
        <v>405</v>
      </c>
      <c r="I118" s="9"/>
      <c r="J118" s="34"/>
      <c r="K118" s="41"/>
    </row>
    <row r="119" spans="1:11" x14ac:dyDescent="0.4">
      <c r="B119" t="s">
        <v>22</v>
      </c>
      <c r="C119" s="7">
        <v>2039</v>
      </c>
      <c r="D119" s="15">
        <v>-0.45</v>
      </c>
      <c r="E119" s="22" t="s">
        <v>28</v>
      </c>
      <c r="F119" s="25">
        <v>318</v>
      </c>
      <c r="G119" s="62">
        <v>0.3</v>
      </c>
      <c r="H119" s="50" t="s">
        <v>382</v>
      </c>
      <c r="I119" s="9"/>
      <c r="J119" s="35"/>
      <c r="K119" s="41"/>
    </row>
    <row r="120" spans="1:11" x14ac:dyDescent="0.4">
      <c r="B120" t="s">
        <v>23</v>
      </c>
      <c r="C120" s="7">
        <v>2876</v>
      </c>
      <c r="D120" s="11">
        <v>0.76</v>
      </c>
      <c r="E120" s="22" t="s">
        <v>26</v>
      </c>
      <c r="F120" s="25" t="s">
        <v>13</v>
      </c>
      <c r="G120" s="51" t="s">
        <v>13</v>
      </c>
      <c r="H120" s="50" t="s">
        <v>13</v>
      </c>
      <c r="I120" s="9"/>
      <c r="J120" s="33"/>
      <c r="K120" s="41"/>
    </row>
    <row r="121" spans="1:11" x14ac:dyDescent="0.4">
      <c r="B121" t="s">
        <v>2</v>
      </c>
      <c r="C121" s="45" t="s">
        <v>13</v>
      </c>
      <c r="D121" s="31" t="s">
        <v>13</v>
      </c>
      <c r="E121" s="43" t="s">
        <v>13</v>
      </c>
      <c r="F121" s="52">
        <v>130</v>
      </c>
      <c r="G121" s="51" t="s">
        <v>13</v>
      </c>
      <c r="H121" s="41" t="s">
        <v>405</v>
      </c>
      <c r="I121" s="9"/>
      <c r="J121" s="33"/>
      <c r="K121" s="41"/>
    </row>
    <row r="122" spans="1:11" x14ac:dyDescent="0.4">
      <c r="B122" t="s">
        <v>24</v>
      </c>
      <c r="C122" s="48">
        <v>1159</v>
      </c>
      <c r="D122" s="84">
        <v>0.51</v>
      </c>
      <c r="E122" s="22" t="s">
        <v>28</v>
      </c>
      <c r="F122" s="25" t="s">
        <v>13</v>
      </c>
      <c r="G122" s="51" t="s">
        <v>13</v>
      </c>
      <c r="H122" s="50" t="s">
        <v>13</v>
      </c>
      <c r="I122" s="9"/>
      <c r="J122" s="33"/>
      <c r="K122" s="41"/>
    </row>
    <row r="123" spans="1:11" x14ac:dyDescent="0.4">
      <c r="B123" t="s">
        <v>29</v>
      </c>
      <c r="C123" s="45" t="s">
        <v>13</v>
      </c>
      <c r="D123" s="31" t="s">
        <v>13</v>
      </c>
      <c r="E123" s="43" t="s">
        <v>13</v>
      </c>
      <c r="F123" s="52">
        <v>66</v>
      </c>
      <c r="G123" s="51" t="s">
        <v>13</v>
      </c>
      <c r="H123" s="41" t="s">
        <v>237</v>
      </c>
      <c r="I123" s="9"/>
      <c r="J123" s="33"/>
      <c r="K123" s="41"/>
    </row>
    <row r="124" spans="1:11" x14ac:dyDescent="0.4">
      <c r="B124" t="s">
        <v>25</v>
      </c>
      <c r="C124" s="48">
        <v>444</v>
      </c>
      <c r="D124" s="58">
        <v>0.28999999999999998</v>
      </c>
      <c r="E124" s="22" t="s">
        <v>28</v>
      </c>
      <c r="F124" s="25" t="s">
        <v>13</v>
      </c>
      <c r="G124" s="36" t="s">
        <v>13</v>
      </c>
      <c r="H124" s="50" t="s">
        <v>13</v>
      </c>
      <c r="I124" s="25"/>
      <c r="J124" s="36"/>
      <c r="K124" s="41"/>
    </row>
    <row r="125" spans="1:11" x14ac:dyDescent="0.4">
      <c r="B125" s="1" t="s">
        <v>30</v>
      </c>
      <c r="C125" s="46" t="s">
        <v>13</v>
      </c>
      <c r="D125" s="47" t="s">
        <v>13</v>
      </c>
      <c r="E125" s="44" t="s">
        <v>13</v>
      </c>
      <c r="F125" s="54">
        <v>242</v>
      </c>
      <c r="G125" s="83">
        <v>0.19</v>
      </c>
      <c r="H125" s="38" t="s">
        <v>237</v>
      </c>
      <c r="I125" s="10"/>
      <c r="J125" s="32"/>
      <c r="K125" s="38"/>
    </row>
    <row r="128" spans="1:11" x14ac:dyDescent="0.4">
      <c r="C128" s="159" t="s">
        <v>447</v>
      </c>
      <c r="D128" s="159"/>
      <c r="E128" s="159"/>
      <c r="F128" s="169" t="s">
        <v>448</v>
      </c>
      <c r="G128" s="161"/>
      <c r="H128" s="161"/>
      <c r="I128" s="166" t="s">
        <v>449</v>
      </c>
      <c r="J128" s="167"/>
      <c r="K128" s="168"/>
    </row>
    <row r="129" spans="1:11" x14ac:dyDescent="0.4">
      <c r="B129" s="1"/>
      <c r="C129" s="19" t="s">
        <v>18</v>
      </c>
      <c r="D129" s="19" t="s">
        <v>19</v>
      </c>
      <c r="E129" s="20" t="s">
        <v>11</v>
      </c>
      <c r="F129" s="21" t="s">
        <v>18</v>
      </c>
      <c r="G129" s="19" t="s">
        <v>19</v>
      </c>
      <c r="H129" s="20" t="s">
        <v>11</v>
      </c>
      <c r="I129" s="21" t="s">
        <v>18</v>
      </c>
      <c r="J129" s="19" t="s">
        <v>19</v>
      </c>
      <c r="K129" s="39" t="s">
        <v>11</v>
      </c>
    </row>
    <row r="130" spans="1:11" x14ac:dyDescent="0.4">
      <c r="B130" s="129" t="s">
        <v>32</v>
      </c>
      <c r="C130" s="27">
        <v>66674</v>
      </c>
      <c r="D130" s="28">
        <v>0.83</v>
      </c>
      <c r="E130" s="29"/>
      <c r="F130" s="110">
        <v>49723</v>
      </c>
      <c r="G130" s="111">
        <v>1.53</v>
      </c>
      <c r="H130" s="118"/>
      <c r="I130" s="113">
        <v>14597</v>
      </c>
      <c r="J130" s="114">
        <v>0.79</v>
      </c>
      <c r="K130" s="115"/>
    </row>
    <row r="131" spans="1:11" x14ac:dyDescent="0.4">
      <c r="A131" s="86" t="s">
        <v>279</v>
      </c>
      <c r="B131" t="s">
        <v>33</v>
      </c>
      <c r="C131" s="7">
        <v>6865</v>
      </c>
      <c r="D131" s="11">
        <v>0.23</v>
      </c>
      <c r="E131" s="22" t="s">
        <v>39</v>
      </c>
      <c r="F131" s="9">
        <v>2594</v>
      </c>
      <c r="G131" s="12">
        <v>0.43</v>
      </c>
      <c r="H131" s="24" t="s">
        <v>383</v>
      </c>
      <c r="I131" s="9">
        <v>680</v>
      </c>
      <c r="J131" s="13">
        <v>0.09</v>
      </c>
      <c r="K131" s="41" t="s">
        <v>16</v>
      </c>
    </row>
    <row r="132" spans="1:11" x14ac:dyDescent="0.4">
      <c r="B132" t="s">
        <v>2</v>
      </c>
      <c r="C132" s="45" t="s">
        <v>13</v>
      </c>
      <c r="D132" s="58" t="s">
        <v>13</v>
      </c>
      <c r="E132" s="43" t="s">
        <v>13</v>
      </c>
      <c r="F132" s="9">
        <v>187</v>
      </c>
      <c r="G132" s="70" t="s">
        <v>13</v>
      </c>
      <c r="H132" s="24" t="s">
        <v>383</v>
      </c>
      <c r="I132" s="25" t="s">
        <v>13</v>
      </c>
      <c r="J132" s="62" t="s">
        <v>13</v>
      </c>
      <c r="K132" s="50" t="s">
        <v>13</v>
      </c>
    </row>
    <row r="133" spans="1:11" x14ac:dyDescent="0.4">
      <c r="B133" t="s">
        <v>12</v>
      </c>
      <c r="C133" s="7">
        <v>3919</v>
      </c>
      <c r="D133" s="58">
        <v>0.28000000000000003</v>
      </c>
      <c r="E133" s="22" t="s">
        <v>39</v>
      </c>
      <c r="F133" s="9">
        <v>2159</v>
      </c>
      <c r="G133" s="62">
        <v>0.56999999999999995</v>
      </c>
      <c r="H133" s="24" t="s">
        <v>383</v>
      </c>
      <c r="I133" s="25">
        <v>411</v>
      </c>
      <c r="J133" s="62">
        <v>0.28000000000000003</v>
      </c>
      <c r="K133" s="41" t="s">
        <v>16</v>
      </c>
    </row>
    <row r="134" spans="1:11" x14ac:dyDescent="0.4">
      <c r="A134" s="86" t="s">
        <v>279</v>
      </c>
      <c r="B134" t="s">
        <v>0</v>
      </c>
      <c r="C134" s="7">
        <v>51293</v>
      </c>
      <c r="D134" s="11">
        <v>1.1000000000000001</v>
      </c>
      <c r="E134" s="22" t="s">
        <v>39</v>
      </c>
      <c r="F134" s="9">
        <v>44168</v>
      </c>
      <c r="G134" s="13">
        <v>1.64</v>
      </c>
      <c r="H134" s="24" t="s">
        <v>383</v>
      </c>
      <c r="I134" s="9">
        <v>11514</v>
      </c>
      <c r="J134" s="12">
        <v>0.73</v>
      </c>
      <c r="K134" s="41" t="s">
        <v>16</v>
      </c>
    </row>
    <row r="135" spans="1:11" x14ac:dyDescent="0.4">
      <c r="B135" t="s">
        <v>34</v>
      </c>
      <c r="C135" s="7">
        <v>3248</v>
      </c>
      <c r="D135" s="11">
        <v>0.46</v>
      </c>
      <c r="E135" s="22" t="s">
        <v>39</v>
      </c>
      <c r="F135" s="9">
        <v>1906</v>
      </c>
      <c r="G135" s="12">
        <v>1.59</v>
      </c>
      <c r="H135" s="24" t="s">
        <v>383</v>
      </c>
      <c r="I135" s="9">
        <v>1834</v>
      </c>
      <c r="J135" s="13">
        <v>2.4500000000000002</v>
      </c>
      <c r="K135" s="41" t="s">
        <v>16</v>
      </c>
    </row>
    <row r="136" spans="1:11" x14ac:dyDescent="0.4">
      <c r="B136" t="s">
        <v>5</v>
      </c>
      <c r="C136" s="45" t="s">
        <v>13</v>
      </c>
      <c r="D136" s="31" t="s">
        <v>13</v>
      </c>
      <c r="E136" s="43" t="s">
        <v>13</v>
      </c>
      <c r="F136" s="80">
        <v>294</v>
      </c>
      <c r="G136" s="85">
        <v>0.26</v>
      </c>
      <c r="H136" s="24" t="s">
        <v>383</v>
      </c>
      <c r="I136" s="25" t="s">
        <v>13</v>
      </c>
      <c r="J136" s="66" t="s">
        <v>13</v>
      </c>
      <c r="K136" s="50" t="s">
        <v>13</v>
      </c>
    </row>
    <row r="137" spans="1:11" x14ac:dyDescent="0.4">
      <c r="B137" t="s">
        <v>6</v>
      </c>
      <c r="C137" s="7">
        <v>1358</v>
      </c>
      <c r="D137" s="11">
        <v>0.35</v>
      </c>
      <c r="E137" s="22" t="s">
        <v>39</v>
      </c>
      <c r="F137" s="9">
        <v>332</v>
      </c>
      <c r="G137" s="12">
        <v>0.48</v>
      </c>
      <c r="H137" s="24" t="s">
        <v>383</v>
      </c>
      <c r="I137" s="9">
        <v>215</v>
      </c>
      <c r="J137" s="13">
        <v>1.0900000000000001</v>
      </c>
      <c r="K137" s="41" t="s">
        <v>16</v>
      </c>
    </row>
    <row r="138" spans="1:11" x14ac:dyDescent="0.4">
      <c r="B138" t="s">
        <v>35</v>
      </c>
      <c r="C138" s="7">
        <v>1081</v>
      </c>
      <c r="D138" s="58">
        <v>0.41</v>
      </c>
      <c r="E138" s="22" t="s">
        <v>39</v>
      </c>
      <c r="F138" s="25">
        <v>238</v>
      </c>
      <c r="G138" s="70">
        <v>0.47</v>
      </c>
      <c r="H138" s="24" t="s">
        <v>383</v>
      </c>
      <c r="I138" s="25">
        <v>190</v>
      </c>
      <c r="J138" s="70">
        <v>0.23</v>
      </c>
      <c r="K138" s="41" t="s">
        <v>16</v>
      </c>
    </row>
    <row r="139" spans="1:11" x14ac:dyDescent="0.4">
      <c r="B139" t="s">
        <v>36</v>
      </c>
      <c r="C139" s="7">
        <v>1846</v>
      </c>
      <c r="D139" s="15">
        <v>-0.2</v>
      </c>
      <c r="E139" s="22" t="s">
        <v>39</v>
      </c>
      <c r="F139" s="9">
        <v>312</v>
      </c>
      <c r="G139" s="12">
        <v>0.23</v>
      </c>
      <c r="H139" s="24" t="s">
        <v>383</v>
      </c>
      <c r="I139" s="9">
        <v>231</v>
      </c>
      <c r="J139" s="13">
        <v>0.19</v>
      </c>
      <c r="K139" s="41" t="s">
        <v>16</v>
      </c>
    </row>
    <row r="140" spans="1:11" x14ac:dyDescent="0.4">
      <c r="B140" t="s">
        <v>37</v>
      </c>
      <c r="C140" s="7">
        <v>1230</v>
      </c>
      <c r="D140" s="11">
        <v>0.65</v>
      </c>
      <c r="E140" s="22" t="s">
        <v>39</v>
      </c>
      <c r="F140" s="9">
        <v>296</v>
      </c>
      <c r="G140" s="12">
        <v>0.91</v>
      </c>
      <c r="H140" s="24" t="s">
        <v>383</v>
      </c>
      <c r="I140" s="9">
        <v>218</v>
      </c>
      <c r="J140" s="13">
        <v>0.57999999999999996</v>
      </c>
      <c r="K140" s="41" t="s">
        <v>16</v>
      </c>
    </row>
    <row r="141" spans="1:11" x14ac:dyDescent="0.4">
      <c r="B141" s="1" t="s">
        <v>38</v>
      </c>
      <c r="C141" s="8">
        <v>613</v>
      </c>
      <c r="D141" s="14">
        <v>0.06</v>
      </c>
      <c r="E141" s="23" t="s">
        <v>39</v>
      </c>
      <c r="F141" s="10">
        <v>99</v>
      </c>
      <c r="G141" s="16">
        <v>-0.03</v>
      </c>
      <c r="H141" s="38" t="s">
        <v>383</v>
      </c>
      <c r="I141" s="10">
        <v>229</v>
      </c>
      <c r="J141" s="14">
        <v>1.94</v>
      </c>
      <c r="K141" s="38" t="s">
        <v>16</v>
      </c>
    </row>
    <row r="145" spans="1:11" x14ac:dyDescent="0.4">
      <c r="C145" s="159" t="s">
        <v>450</v>
      </c>
      <c r="D145" s="159"/>
      <c r="E145" s="159"/>
      <c r="F145" s="169" t="s">
        <v>451</v>
      </c>
      <c r="G145" s="161"/>
      <c r="H145" s="162"/>
      <c r="I145" s="165"/>
      <c r="J145" s="163"/>
      <c r="K145" s="164"/>
    </row>
    <row r="146" spans="1:11" x14ac:dyDescent="0.4">
      <c r="B146" s="1"/>
      <c r="C146" s="19" t="s">
        <v>18</v>
      </c>
      <c r="D146" s="19" t="s">
        <v>19</v>
      </c>
      <c r="E146" s="20" t="s">
        <v>11</v>
      </c>
      <c r="F146" s="21" t="s">
        <v>18</v>
      </c>
      <c r="G146" s="19" t="s">
        <v>19</v>
      </c>
      <c r="H146" s="39" t="s">
        <v>11</v>
      </c>
      <c r="I146" s="21"/>
      <c r="J146" s="19"/>
      <c r="K146" s="39"/>
    </row>
    <row r="147" spans="1:11" x14ac:dyDescent="0.4">
      <c r="B147" s="129" t="s">
        <v>40</v>
      </c>
      <c r="C147" s="27">
        <v>23645</v>
      </c>
      <c r="D147" s="28">
        <v>0.25</v>
      </c>
      <c r="E147" s="29"/>
      <c r="F147" s="110">
        <v>5070</v>
      </c>
      <c r="G147" s="111">
        <v>0.53</v>
      </c>
      <c r="H147" s="112"/>
      <c r="I147" s="132"/>
      <c r="J147" s="134"/>
      <c r="K147" s="125"/>
    </row>
    <row r="148" spans="1:11" x14ac:dyDescent="0.4">
      <c r="A148" s="86" t="s">
        <v>279</v>
      </c>
      <c r="B148" t="s">
        <v>0</v>
      </c>
      <c r="C148" s="7">
        <v>11190</v>
      </c>
      <c r="D148" s="11">
        <v>0.28000000000000003</v>
      </c>
      <c r="E148" s="22" t="s">
        <v>43</v>
      </c>
      <c r="F148" s="9">
        <v>2537</v>
      </c>
      <c r="G148" s="12">
        <v>0.65</v>
      </c>
      <c r="H148" s="41" t="s">
        <v>237</v>
      </c>
      <c r="I148" s="9"/>
      <c r="J148" s="33"/>
      <c r="K148" s="41"/>
    </row>
    <row r="149" spans="1:11" x14ac:dyDescent="0.4">
      <c r="A149" s="86" t="s">
        <v>279</v>
      </c>
      <c r="B149" t="s">
        <v>41</v>
      </c>
      <c r="C149" s="7">
        <v>10758</v>
      </c>
      <c r="D149" s="58">
        <v>0.26</v>
      </c>
      <c r="E149" s="22" t="s">
        <v>43</v>
      </c>
      <c r="F149" s="9">
        <v>1708</v>
      </c>
      <c r="G149" s="62">
        <v>0.31</v>
      </c>
      <c r="H149" s="41" t="s">
        <v>237</v>
      </c>
      <c r="I149" s="9"/>
      <c r="J149" s="34"/>
      <c r="K149" s="41"/>
    </row>
    <row r="150" spans="1:11" x14ac:dyDescent="0.4">
      <c r="B150" t="s">
        <v>42</v>
      </c>
      <c r="C150" s="7">
        <v>2335</v>
      </c>
      <c r="D150" s="15">
        <v>-0.06</v>
      </c>
      <c r="E150" s="22" t="s">
        <v>43</v>
      </c>
      <c r="F150" s="9">
        <v>944</v>
      </c>
      <c r="G150" s="13">
        <v>0.31</v>
      </c>
      <c r="H150" s="41" t="s">
        <v>237</v>
      </c>
      <c r="I150" s="9"/>
      <c r="J150" s="35"/>
      <c r="K150" s="41"/>
    </row>
    <row r="151" spans="1:11" x14ac:dyDescent="0.4">
      <c r="B151" s="1" t="s">
        <v>280</v>
      </c>
      <c r="C151" s="46" t="s">
        <v>13</v>
      </c>
      <c r="D151" s="47" t="s">
        <v>13</v>
      </c>
      <c r="E151" s="44" t="s">
        <v>13</v>
      </c>
      <c r="F151" s="10">
        <v>138</v>
      </c>
      <c r="G151" s="47" t="s">
        <v>13</v>
      </c>
      <c r="H151" s="38" t="s">
        <v>237</v>
      </c>
      <c r="I151" s="10"/>
      <c r="J151" s="32"/>
      <c r="K151" s="38"/>
    </row>
    <row r="152" spans="1:11" x14ac:dyDescent="0.4">
      <c r="B152" s="79" t="s">
        <v>281</v>
      </c>
    </row>
    <row r="155" spans="1:11" x14ac:dyDescent="0.4">
      <c r="C155" s="159" t="s">
        <v>452</v>
      </c>
      <c r="D155" s="159"/>
      <c r="E155" s="160"/>
      <c r="F155" s="163"/>
      <c r="G155" s="163"/>
      <c r="H155" s="164"/>
      <c r="I155" s="163"/>
      <c r="J155" s="163"/>
      <c r="K155" s="164"/>
    </row>
    <row r="156" spans="1:11" x14ac:dyDescent="0.4">
      <c r="B156" s="1"/>
      <c r="C156" s="19" t="s">
        <v>18</v>
      </c>
      <c r="D156" s="19" t="s">
        <v>19</v>
      </c>
      <c r="E156" s="39" t="s">
        <v>11</v>
      </c>
      <c r="F156" s="19"/>
      <c r="G156" s="19"/>
      <c r="H156" s="39"/>
      <c r="I156" s="19"/>
      <c r="J156" s="19"/>
      <c r="K156" s="39"/>
    </row>
    <row r="157" spans="1:11" x14ac:dyDescent="0.4">
      <c r="A157" s="86" t="s">
        <v>279</v>
      </c>
      <c r="B157" s="26" t="s">
        <v>44</v>
      </c>
      <c r="C157" s="27">
        <v>5716</v>
      </c>
      <c r="D157" s="82" t="s">
        <v>13</v>
      </c>
      <c r="E157" s="40" t="s">
        <v>31</v>
      </c>
      <c r="F157" s="123"/>
      <c r="G157" s="126"/>
      <c r="H157" s="125"/>
      <c r="I157" s="123"/>
      <c r="J157" s="126"/>
      <c r="K157" s="125"/>
    </row>
    <row r="159" spans="1:11" x14ac:dyDescent="0.4">
      <c r="B159" s="98" t="s">
        <v>45</v>
      </c>
    </row>
    <row r="163" spans="1:11" x14ac:dyDescent="0.4">
      <c r="C163" s="159" t="s">
        <v>453</v>
      </c>
      <c r="D163" s="159"/>
      <c r="E163" s="159"/>
      <c r="F163" s="169" t="s">
        <v>454</v>
      </c>
      <c r="G163" s="161"/>
      <c r="H163" s="162"/>
      <c r="I163" s="165"/>
      <c r="J163" s="163"/>
      <c r="K163" s="164"/>
    </row>
    <row r="164" spans="1:11" x14ac:dyDescent="0.4">
      <c r="B164" s="1"/>
      <c r="C164" s="19" t="s">
        <v>18</v>
      </c>
      <c r="D164" s="19" t="s">
        <v>19</v>
      </c>
      <c r="E164" s="20" t="s">
        <v>11</v>
      </c>
      <c r="F164" s="21" t="s">
        <v>18</v>
      </c>
      <c r="G164" s="19" t="s">
        <v>19</v>
      </c>
      <c r="H164" s="39" t="s">
        <v>11</v>
      </c>
      <c r="I164" s="21"/>
      <c r="J164" s="19"/>
      <c r="K164" s="39"/>
    </row>
    <row r="165" spans="1:11" x14ac:dyDescent="0.4">
      <c r="B165" s="129" t="s">
        <v>46</v>
      </c>
      <c r="C165" s="27">
        <v>33024</v>
      </c>
      <c r="D165" s="28">
        <v>0.38</v>
      </c>
      <c r="E165" s="29"/>
      <c r="F165" s="110">
        <v>6792</v>
      </c>
      <c r="G165" s="111">
        <v>2.86</v>
      </c>
      <c r="H165" s="112"/>
      <c r="I165" s="132"/>
      <c r="J165" s="134"/>
      <c r="K165" s="125"/>
    </row>
    <row r="166" spans="1:11" x14ac:dyDescent="0.4">
      <c r="A166" s="86" t="s">
        <v>279</v>
      </c>
      <c r="B166" t="s">
        <v>47</v>
      </c>
      <c r="C166" s="7">
        <v>7157</v>
      </c>
      <c r="D166" s="11">
        <v>0.34</v>
      </c>
      <c r="E166" s="22" t="s">
        <v>26</v>
      </c>
      <c r="F166" s="52">
        <v>3215</v>
      </c>
      <c r="G166" s="76">
        <v>5.17</v>
      </c>
      <c r="H166" s="41" t="s">
        <v>384</v>
      </c>
      <c r="I166" s="9"/>
      <c r="J166" s="33"/>
      <c r="K166" s="41"/>
    </row>
    <row r="167" spans="1:11" x14ac:dyDescent="0.4">
      <c r="B167" t="s">
        <v>48</v>
      </c>
      <c r="C167" s="7">
        <v>889</v>
      </c>
      <c r="D167" s="11">
        <v>0.09</v>
      </c>
      <c r="E167" s="22" t="s">
        <v>26</v>
      </c>
      <c r="F167" s="52">
        <v>190</v>
      </c>
      <c r="G167" s="76">
        <v>1</v>
      </c>
      <c r="H167" s="41" t="s">
        <v>384</v>
      </c>
      <c r="I167" s="9"/>
      <c r="J167" s="33"/>
      <c r="K167" s="41"/>
    </row>
    <row r="168" spans="1:11" x14ac:dyDescent="0.4">
      <c r="B168" t="s">
        <v>49</v>
      </c>
      <c r="C168" s="7">
        <v>593</v>
      </c>
      <c r="D168" s="15">
        <v>-7.0000000000000007E-2</v>
      </c>
      <c r="E168" s="22" t="s">
        <v>26</v>
      </c>
      <c r="F168" s="25" t="s">
        <v>13</v>
      </c>
      <c r="G168" s="51" t="s">
        <v>13</v>
      </c>
      <c r="H168" s="50" t="s">
        <v>13</v>
      </c>
      <c r="I168" s="9"/>
      <c r="J168" s="33"/>
      <c r="K168" s="41"/>
    </row>
    <row r="169" spans="1:11" x14ac:dyDescent="0.4">
      <c r="B169" t="s">
        <v>50</v>
      </c>
      <c r="C169" s="7">
        <v>289</v>
      </c>
      <c r="D169" s="11">
        <v>0.08</v>
      </c>
      <c r="E169" s="22" t="s">
        <v>26</v>
      </c>
      <c r="F169" s="52">
        <v>257</v>
      </c>
      <c r="G169" s="76">
        <v>0.92</v>
      </c>
      <c r="H169" s="41" t="s">
        <v>384</v>
      </c>
      <c r="I169" s="9"/>
      <c r="J169" s="33"/>
      <c r="K169" s="41"/>
    </row>
    <row r="170" spans="1:11" x14ac:dyDescent="0.4">
      <c r="B170" t="s">
        <v>51</v>
      </c>
      <c r="C170" s="7">
        <v>621</v>
      </c>
      <c r="D170" s="11">
        <v>0.14000000000000001</v>
      </c>
      <c r="E170" s="22" t="s">
        <v>67</v>
      </c>
      <c r="F170" s="52">
        <v>124</v>
      </c>
      <c r="G170" s="76">
        <v>1.1399999999999999</v>
      </c>
      <c r="H170" s="41" t="s">
        <v>384</v>
      </c>
      <c r="I170" s="9"/>
      <c r="J170" s="33"/>
      <c r="K170" s="41"/>
    </row>
    <row r="171" spans="1:11" x14ac:dyDescent="0.4">
      <c r="A171" s="86" t="s">
        <v>279</v>
      </c>
      <c r="B171" t="s">
        <v>52</v>
      </c>
      <c r="C171" s="7">
        <v>4200</v>
      </c>
      <c r="D171" s="11">
        <v>0.3</v>
      </c>
      <c r="E171" s="22" t="s">
        <v>68</v>
      </c>
      <c r="F171" s="52">
        <v>424</v>
      </c>
      <c r="G171" s="76">
        <v>0.43</v>
      </c>
      <c r="H171" s="41" t="s">
        <v>384</v>
      </c>
      <c r="I171" s="9"/>
      <c r="J171" s="33"/>
      <c r="K171" s="41"/>
    </row>
    <row r="172" spans="1:11" x14ac:dyDescent="0.4">
      <c r="B172" t="s">
        <v>76</v>
      </c>
      <c r="C172" s="7">
        <v>491</v>
      </c>
      <c r="D172" s="11">
        <v>0.3</v>
      </c>
      <c r="E172" s="22" t="s">
        <v>26</v>
      </c>
      <c r="F172" s="25" t="s">
        <v>13</v>
      </c>
      <c r="G172" s="51" t="s">
        <v>13</v>
      </c>
      <c r="H172" s="50" t="s">
        <v>13</v>
      </c>
      <c r="I172" s="9"/>
      <c r="J172" s="33"/>
      <c r="K172" s="41"/>
    </row>
    <row r="173" spans="1:11" x14ac:dyDescent="0.4">
      <c r="A173" s="86" t="s">
        <v>279</v>
      </c>
      <c r="B173" t="s">
        <v>54</v>
      </c>
      <c r="C173" s="7">
        <v>6998</v>
      </c>
      <c r="D173" s="11">
        <v>0.67</v>
      </c>
      <c r="E173" s="22" t="s">
        <v>69</v>
      </c>
      <c r="F173" s="52">
        <v>457</v>
      </c>
      <c r="G173" s="76">
        <v>0.87</v>
      </c>
      <c r="H173" s="41" t="s">
        <v>384</v>
      </c>
      <c r="I173" s="9"/>
      <c r="J173" s="33"/>
      <c r="K173" s="41"/>
    </row>
    <row r="174" spans="1:11" x14ac:dyDescent="0.4">
      <c r="B174" t="s">
        <v>55</v>
      </c>
      <c r="C174" s="7">
        <v>288</v>
      </c>
      <c r="D174" s="11">
        <v>0.66</v>
      </c>
      <c r="E174" s="22" t="s">
        <v>71</v>
      </c>
      <c r="F174" s="52">
        <v>109</v>
      </c>
      <c r="G174" s="76">
        <v>0.76</v>
      </c>
      <c r="H174" s="41" t="s">
        <v>384</v>
      </c>
      <c r="I174" s="9"/>
      <c r="J174" s="33"/>
      <c r="K174" s="41"/>
    </row>
    <row r="175" spans="1:11" x14ac:dyDescent="0.4">
      <c r="B175" t="s">
        <v>56</v>
      </c>
      <c r="C175" s="7">
        <v>1110</v>
      </c>
      <c r="D175" s="11">
        <v>0.26</v>
      </c>
      <c r="E175" s="22" t="s">
        <v>31</v>
      </c>
      <c r="F175" s="52">
        <v>105</v>
      </c>
      <c r="G175" s="76">
        <v>2.89</v>
      </c>
      <c r="H175" s="41" t="s">
        <v>384</v>
      </c>
      <c r="I175" s="9"/>
      <c r="J175" s="33"/>
      <c r="K175" s="41"/>
    </row>
    <row r="176" spans="1:11" x14ac:dyDescent="0.4">
      <c r="B176" t="s">
        <v>57</v>
      </c>
      <c r="C176" s="7">
        <v>2489</v>
      </c>
      <c r="D176" s="11">
        <v>0.37</v>
      </c>
      <c r="E176" s="22" t="s">
        <v>73</v>
      </c>
      <c r="F176" s="52">
        <v>398</v>
      </c>
      <c r="G176" s="76">
        <v>0.69</v>
      </c>
      <c r="H176" s="41" t="s">
        <v>384</v>
      </c>
      <c r="I176" s="9"/>
      <c r="J176" s="33"/>
      <c r="K176" s="41"/>
    </row>
    <row r="177" spans="1:11" x14ac:dyDescent="0.4">
      <c r="B177" t="s">
        <v>58</v>
      </c>
      <c r="C177" s="7">
        <v>1490</v>
      </c>
      <c r="D177" s="11">
        <v>0.42</v>
      </c>
      <c r="E177" s="22" t="s">
        <v>67</v>
      </c>
      <c r="F177" s="52">
        <v>443</v>
      </c>
      <c r="G177" s="76">
        <v>4.03</v>
      </c>
      <c r="H177" s="41" t="s">
        <v>384</v>
      </c>
      <c r="I177" s="9"/>
      <c r="J177" s="33"/>
      <c r="K177" s="41"/>
    </row>
    <row r="178" spans="1:11" x14ac:dyDescent="0.4">
      <c r="B178" t="s">
        <v>120</v>
      </c>
      <c r="C178" s="45" t="s">
        <v>13</v>
      </c>
      <c r="D178" s="31" t="s">
        <v>13</v>
      </c>
      <c r="E178" s="43" t="s">
        <v>13</v>
      </c>
      <c r="F178" s="52">
        <v>53</v>
      </c>
      <c r="G178" s="70">
        <v>2.79</v>
      </c>
      <c r="H178" s="41" t="s">
        <v>384</v>
      </c>
      <c r="I178" s="9"/>
      <c r="J178" s="33"/>
      <c r="K178" s="41"/>
    </row>
    <row r="179" spans="1:11" x14ac:dyDescent="0.4">
      <c r="B179" t="s">
        <v>59</v>
      </c>
      <c r="C179" s="7">
        <v>203</v>
      </c>
      <c r="D179" s="11">
        <v>0.26</v>
      </c>
      <c r="E179" s="22" t="s">
        <v>31</v>
      </c>
      <c r="F179" s="52">
        <v>46</v>
      </c>
      <c r="G179" s="76">
        <v>1.0900000000000001</v>
      </c>
      <c r="H179" s="41" t="s">
        <v>384</v>
      </c>
      <c r="I179" s="9"/>
      <c r="J179" s="33"/>
      <c r="K179" s="41"/>
    </row>
    <row r="180" spans="1:11" x14ac:dyDescent="0.4">
      <c r="A180" s="86" t="s">
        <v>279</v>
      </c>
      <c r="B180" t="s">
        <v>60</v>
      </c>
      <c r="C180" s="7">
        <v>4403</v>
      </c>
      <c r="D180" s="11">
        <v>0.92</v>
      </c>
      <c r="E180" s="22" t="s">
        <v>75</v>
      </c>
      <c r="F180" s="25" t="s">
        <v>13</v>
      </c>
      <c r="G180" s="51" t="s">
        <v>13</v>
      </c>
      <c r="H180" s="50" t="s">
        <v>13</v>
      </c>
      <c r="I180" s="9"/>
      <c r="J180" s="33"/>
      <c r="K180" s="41"/>
    </row>
    <row r="181" spans="1:11" x14ac:dyDescent="0.4">
      <c r="B181" t="s">
        <v>61</v>
      </c>
      <c r="C181" s="7">
        <v>1017</v>
      </c>
      <c r="D181" s="15">
        <v>-0.41</v>
      </c>
      <c r="E181" s="22" t="s">
        <v>31</v>
      </c>
      <c r="F181" s="52">
        <v>84</v>
      </c>
      <c r="G181" s="76">
        <v>2.82</v>
      </c>
      <c r="H181" s="41" t="s">
        <v>384</v>
      </c>
      <c r="I181" s="9"/>
      <c r="J181" s="33"/>
      <c r="K181" s="41"/>
    </row>
    <row r="182" spans="1:11" x14ac:dyDescent="0.4">
      <c r="B182" t="s">
        <v>62</v>
      </c>
      <c r="C182" s="7">
        <v>302</v>
      </c>
      <c r="D182" s="11">
        <v>0.12</v>
      </c>
      <c r="E182" s="22" t="s">
        <v>31</v>
      </c>
      <c r="F182" s="52">
        <v>42</v>
      </c>
      <c r="G182" s="76">
        <v>1.1000000000000001</v>
      </c>
      <c r="H182" s="41" t="s">
        <v>384</v>
      </c>
      <c r="I182" s="9"/>
      <c r="J182" s="33"/>
      <c r="K182" s="41"/>
    </row>
    <row r="183" spans="1:11" x14ac:dyDescent="0.4">
      <c r="B183" t="s">
        <v>63</v>
      </c>
      <c r="C183" s="7">
        <v>1123</v>
      </c>
      <c r="D183" s="15">
        <v>-0.13</v>
      </c>
      <c r="E183" s="22" t="s">
        <v>70</v>
      </c>
      <c r="F183" s="52">
        <v>1209</v>
      </c>
      <c r="G183" s="76">
        <v>4.96</v>
      </c>
      <c r="H183" s="41" t="s">
        <v>384</v>
      </c>
      <c r="I183" s="9"/>
      <c r="J183" s="33"/>
      <c r="K183" s="41"/>
    </row>
    <row r="184" spans="1:11" x14ac:dyDescent="0.4">
      <c r="B184" t="s">
        <v>64</v>
      </c>
      <c r="C184" s="7">
        <v>2350</v>
      </c>
      <c r="D184" s="11">
        <v>0.5</v>
      </c>
      <c r="E184" s="22" t="s">
        <v>67</v>
      </c>
      <c r="F184" s="25" t="s">
        <v>13</v>
      </c>
      <c r="G184" s="51" t="s">
        <v>13</v>
      </c>
      <c r="H184" s="41"/>
      <c r="I184" s="9"/>
      <c r="J184" s="33"/>
      <c r="K184" s="41"/>
    </row>
    <row r="185" spans="1:11" x14ac:dyDescent="0.4">
      <c r="B185" t="s">
        <v>65</v>
      </c>
      <c r="C185" s="7">
        <v>161</v>
      </c>
      <c r="D185" s="11">
        <v>0.77</v>
      </c>
      <c r="E185" s="22" t="s">
        <v>26</v>
      </c>
      <c r="F185" s="52">
        <v>67</v>
      </c>
      <c r="G185" s="76">
        <v>0.86</v>
      </c>
      <c r="H185" s="41" t="s">
        <v>384</v>
      </c>
      <c r="I185" s="9"/>
      <c r="J185" s="33"/>
      <c r="K185" s="41"/>
    </row>
    <row r="186" spans="1:11" x14ac:dyDescent="0.4">
      <c r="B186" t="s">
        <v>77</v>
      </c>
      <c r="C186" s="2" t="s">
        <v>13</v>
      </c>
      <c r="D186" s="2" t="s">
        <v>13</v>
      </c>
      <c r="E186" s="67" t="s">
        <v>13</v>
      </c>
      <c r="F186" s="37">
        <v>116</v>
      </c>
      <c r="G186" s="84">
        <v>0.53</v>
      </c>
      <c r="H186" s="41" t="s">
        <v>384</v>
      </c>
      <c r="K186" s="41"/>
    </row>
    <row r="187" spans="1:11" x14ac:dyDescent="0.4">
      <c r="B187" s="1" t="s">
        <v>66</v>
      </c>
      <c r="C187" s="8">
        <v>271</v>
      </c>
      <c r="D187" s="14">
        <v>0.39</v>
      </c>
      <c r="E187" s="23" t="s">
        <v>26</v>
      </c>
      <c r="F187" s="69" t="s">
        <v>13</v>
      </c>
      <c r="G187" s="47" t="s">
        <v>13</v>
      </c>
      <c r="H187" s="68" t="s">
        <v>13</v>
      </c>
      <c r="I187" s="10"/>
      <c r="J187" s="32"/>
      <c r="K187" s="38"/>
    </row>
    <row r="189" spans="1:11" x14ac:dyDescent="0.4">
      <c r="B189" s="98" t="s">
        <v>72</v>
      </c>
    </row>
    <row r="190" spans="1:11" x14ac:dyDescent="0.4">
      <c r="B190" s="98" t="s">
        <v>74</v>
      </c>
    </row>
    <row r="193" spans="1:11" x14ac:dyDescent="0.4">
      <c r="C193" s="159" t="s">
        <v>455</v>
      </c>
      <c r="D193" s="159"/>
      <c r="E193" s="159"/>
      <c r="F193" s="169" t="s">
        <v>456</v>
      </c>
      <c r="G193" s="161"/>
      <c r="H193" s="162"/>
      <c r="I193" s="165"/>
      <c r="J193" s="163"/>
      <c r="K193" s="164"/>
    </row>
    <row r="194" spans="1:11" x14ac:dyDescent="0.4">
      <c r="B194" s="1"/>
      <c r="C194" s="19" t="s">
        <v>18</v>
      </c>
      <c r="D194" s="19" t="s">
        <v>19</v>
      </c>
      <c r="E194" s="20" t="s">
        <v>11</v>
      </c>
      <c r="F194" s="21" t="s">
        <v>18</v>
      </c>
      <c r="G194" s="19" t="s">
        <v>19</v>
      </c>
      <c r="H194" s="39" t="s">
        <v>11</v>
      </c>
      <c r="I194" s="21"/>
      <c r="J194" s="19"/>
      <c r="K194" s="39"/>
    </row>
    <row r="195" spans="1:11" x14ac:dyDescent="0.4">
      <c r="B195" s="129" t="s">
        <v>78</v>
      </c>
      <c r="C195" s="27">
        <v>20361</v>
      </c>
      <c r="D195" s="28">
        <v>0.09</v>
      </c>
      <c r="E195" s="29"/>
      <c r="F195" s="110">
        <v>4739</v>
      </c>
      <c r="G195" s="111">
        <v>0.75</v>
      </c>
      <c r="H195" s="112"/>
      <c r="I195" s="132"/>
      <c r="J195" s="134"/>
      <c r="K195" s="125"/>
    </row>
    <row r="196" spans="1:11" x14ac:dyDescent="0.4">
      <c r="B196" t="s">
        <v>79</v>
      </c>
      <c r="C196" s="7">
        <v>756</v>
      </c>
      <c r="D196" s="15">
        <v>-0.17</v>
      </c>
      <c r="E196" s="22" t="s">
        <v>95</v>
      </c>
      <c r="F196" s="9">
        <v>187</v>
      </c>
      <c r="G196" s="12">
        <v>1.46</v>
      </c>
      <c r="H196" s="41" t="s">
        <v>385</v>
      </c>
      <c r="I196" s="9"/>
      <c r="J196" s="33"/>
      <c r="K196" s="41"/>
    </row>
    <row r="197" spans="1:11" x14ac:dyDescent="0.4">
      <c r="A197" s="86" t="s">
        <v>279</v>
      </c>
      <c r="B197" t="s">
        <v>80</v>
      </c>
      <c r="C197" s="7">
        <v>6096</v>
      </c>
      <c r="D197" s="15">
        <v>-0.09</v>
      </c>
      <c r="E197" s="22" t="s">
        <v>95</v>
      </c>
      <c r="F197" s="9">
        <v>1052</v>
      </c>
      <c r="G197" s="12">
        <v>0.24</v>
      </c>
      <c r="H197" s="41" t="s">
        <v>385</v>
      </c>
      <c r="I197" s="9"/>
      <c r="J197" s="33"/>
      <c r="K197" s="41"/>
    </row>
    <row r="198" spans="1:11" x14ac:dyDescent="0.4">
      <c r="B198" t="s">
        <v>81</v>
      </c>
      <c r="C198" s="7">
        <v>3268</v>
      </c>
      <c r="D198" s="11">
        <v>0.23</v>
      </c>
      <c r="E198" s="22" t="s">
        <v>95</v>
      </c>
      <c r="F198" s="9">
        <v>231</v>
      </c>
      <c r="G198" s="12">
        <v>0.08</v>
      </c>
      <c r="H198" s="41" t="s">
        <v>387</v>
      </c>
      <c r="I198" s="9"/>
      <c r="J198" s="33"/>
      <c r="K198" s="41"/>
    </row>
    <row r="199" spans="1:11" x14ac:dyDescent="0.4">
      <c r="B199" t="s">
        <v>94</v>
      </c>
      <c r="C199" s="7">
        <v>424</v>
      </c>
      <c r="D199" s="15">
        <v>-0.2</v>
      </c>
      <c r="E199" s="22" t="s">
        <v>95</v>
      </c>
      <c r="F199" s="9">
        <v>289</v>
      </c>
      <c r="G199" s="12">
        <v>1.78</v>
      </c>
      <c r="H199" s="41" t="s">
        <v>385</v>
      </c>
      <c r="I199" s="9"/>
      <c r="J199" s="33"/>
      <c r="K199" s="41"/>
    </row>
    <row r="200" spans="1:11" x14ac:dyDescent="0.4">
      <c r="B200" t="s">
        <v>82</v>
      </c>
      <c r="C200" s="7">
        <v>422</v>
      </c>
      <c r="D200" s="15">
        <v>-0.3</v>
      </c>
      <c r="E200" s="22" t="s">
        <v>95</v>
      </c>
      <c r="F200" s="9">
        <v>114</v>
      </c>
      <c r="G200" s="12">
        <v>0.5</v>
      </c>
      <c r="H200" s="41" t="s">
        <v>385</v>
      </c>
      <c r="I200" s="9"/>
      <c r="J200" s="33"/>
      <c r="K200" s="41"/>
    </row>
    <row r="201" spans="1:11" x14ac:dyDescent="0.4">
      <c r="B201" t="s">
        <v>83</v>
      </c>
      <c r="C201" s="7">
        <v>692</v>
      </c>
      <c r="D201" s="15">
        <v>-0.31</v>
      </c>
      <c r="E201" s="22" t="s">
        <v>95</v>
      </c>
      <c r="F201" s="9">
        <v>405</v>
      </c>
      <c r="G201" s="12">
        <v>0.13</v>
      </c>
      <c r="H201" s="41" t="s">
        <v>385</v>
      </c>
      <c r="I201" s="9"/>
      <c r="J201" s="33"/>
      <c r="K201" s="41"/>
    </row>
    <row r="202" spans="1:11" x14ac:dyDescent="0.4">
      <c r="B202" t="s">
        <v>84</v>
      </c>
      <c r="C202" s="7">
        <v>349</v>
      </c>
      <c r="D202" s="15">
        <v>-0.08</v>
      </c>
      <c r="E202" s="22" t="s">
        <v>95</v>
      </c>
      <c r="F202" s="25" t="s">
        <v>13</v>
      </c>
      <c r="G202" s="51" t="s">
        <v>13</v>
      </c>
      <c r="H202" s="50" t="s">
        <v>13</v>
      </c>
      <c r="I202" s="9"/>
      <c r="J202" s="33"/>
      <c r="K202" s="41"/>
    </row>
    <row r="203" spans="1:11" x14ac:dyDescent="0.4">
      <c r="B203" t="s">
        <v>282</v>
      </c>
      <c r="C203" s="7">
        <v>322</v>
      </c>
      <c r="D203" s="15">
        <v>-0.19</v>
      </c>
      <c r="E203" s="22" t="s">
        <v>96</v>
      </c>
      <c r="F203" s="25">
        <v>109</v>
      </c>
      <c r="G203" s="70">
        <v>0.74</v>
      </c>
      <c r="H203" s="50" t="s">
        <v>385</v>
      </c>
      <c r="I203" s="9"/>
      <c r="J203" s="33"/>
      <c r="K203" s="41"/>
    </row>
    <row r="204" spans="1:11" x14ac:dyDescent="0.4">
      <c r="B204" t="s">
        <v>86</v>
      </c>
      <c r="C204" s="7">
        <v>275</v>
      </c>
      <c r="D204" s="15">
        <v>-0.45</v>
      </c>
      <c r="E204" s="22" t="s">
        <v>95</v>
      </c>
      <c r="F204" s="25" t="s">
        <v>13</v>
      </c>
      <c r="G204" s="51" t="s">
        <v>13</v>
      </c>
      <c r="H204" s="50" t="s">
        <v>13</v>
      </c>
      <c r="I204" s="9"/>
      <c r="J204" s="33"/>
      <c r="K204" s="41"/>
    </row>
    <row r="205" spans="1:11" x14ac:dyDescent="0.4">
      <c r="B205" t="s">
        <v>87</v>
      </c>
      <c r="C205" s="7">
        <v>608</v>
      </c>
      <c r="D205" s="11">
        <v>0.05</v>
      </c>
      <c r="E205" s="22" t="s">
        <v>31</v>
      </c>
      <c r="F205" s="52">
        <v>112</v>
      </c>
      <c r="G205" s="76">
        <v>0.24</v>
      </c>
      <c r="H205" s="41" t="s">
        <v>385</v>
      </c>
      <c r="I205" s="9"/>
      <c r="J205" s="33"/>
      <c r="K205" s="41"/>
    </row>
    <row r="206" spans="1:11" x14ac:dyDescent="0.4">
      <c r="B206" t="s">
        <v>88</v>
      </c>
      <c r="C206" s="7">
        <v>1989</v>
      </c>
      <c r="D206" s="11">
        <v>0.31</v>
      </c>
      <c r="E206" s="22" t="s">
        <v>26</v>
      </c>
      <c r="F206" s="25" t="s">
        <v>13</v>
      </c>
      <c r="G206" s="51" t="s">
        <v>13</v>
      </c>
      <c r="H206" s="50" t="s">
        <v>13</v>
      </c>
      <c r="I206" s="9"/>
      <c r="J206" s="33"/>
      <c r="K206" s="41"/>
    </row>
    <row r="207" spans="1:11" x14ac:dyDescent="0.4">
      <c r="B207" t="s">
        <v>89</v>
      </c>
      <c r="C207" s="7">
        <v>3222</v>
      </c>
      <c r="D207" s="11">
        <v>0.28000000000000003</v>
      </c>
      <c r="E207" s="22" t="s">
        <v>31</v>
      </c>
      <c r="F207" s="9">
        <v>419</v>
      </c>
      <c r="G207" s="12">
        <v>0.18</v>
      </c>
      <c r="H207" s="41" t="s">
        <v>385</v>
      </c>
      <c r="I207" s="9"/>
      <c r="J207" s="33"/>
      <c r="K207" s="41"/>
    </row>
    <row r="208" spans="1:11" x14ac:dyDescent="0.4">
      <c r="B208" t="s">
        <v>90</v>
      </c>
      <c r="C208" s="7">
        <v>2051</v>
      </c>
      <c r="D208" s="11">
        <v>0.49</v>
      </c>
      <c r="E208" s="22" t="s">
        <v>73</v>
      </c>
      <c r="F208" s="9">
        <v>772</v>
      </c>
      <c r="G208" s="12">
        <v>1.97</v>
      </c>
      <c r="H208" s="41" t="s">
        <v>385</v>
      </c>
      <c r="I208" s="9"/>
      <c r="J208" s="33"/>
      <c r="K208" s="41"/>
    </row>
    <row r="209" spans="1:11" x14ac:dyDescent="0.4">
      <c r="B209" t="s">
        <v>91</v>
      </c>
      <c r="C209" s="7">
        <v>494</v>
      </c>
      <c r="D209" s="11">
        <v>0.66</v>
      </c>
      <c r="E209" s="22" t="s">
        <v>31</v>
      </c>
      <c r="F209" s="9">
        <v>219</v>
      </c>
      <c r="G209" s="12">
        <v>0.62</v>
      </c>
      <c r="H209" s="41" t="s">
        <v>385</v>
      </c>
      <c r="I209" s="9"/>
      <c r="J209" s="33"/>
      <c r="K209" s="41"/>
    </row>
    <row r="210" spans="1:11" x14ac:dyDescent="0.4">
      <c r="B210" t="s">
        <v>92</v>
      </c>
      <c r="C210" s="7">
        <v>460</v>
      </c>
      <c r="D210" s="11">
        <v>0.16</v>
      </c>
      <c r="E210" s="22" t="s">
        <v>31</v>
      </c>
      <c r="F210" s="9">
        <v>494</v>
      </c>
      <c r="G210" s="12">
        <v>1.46</v>
      </c>
      <c r="H210" s="41" t="s">
        <v>385</v>
      </c>
      <c r="I210" s="9"/>
      <c r="J210" s="33"/>
      <c r="K210" s="41"/>
    </row>
    <row r="211" spans="1:11" x14ac:dyDescent="0.4">
      <c r="B211" t="s">
        <v>82</v>
      </c>
      <c r="C211" s="7">
        <v>713</v>
      </c>
      <c r="D211" s="11">
        <v>0.44</v>
      </c>
      <c r="E211" s="22" t="s">
        <v>31</v>
      </c>
      <c r="F211" s="9">
        <v>127</v>
      </c>
      <c r="G211" s="12">
        <v>1.19</v>
      </c>
      <c r="H211" s="41" t="s">
        <v>385</v>
      </c>
      <c r="I211" s="9"/>
      <c r="J211" s="33"/>
      <c r="K211" s="41"/>
    </row>
    <row r="212" spans="1:11" x14ac:dyDescent="0.4">
      <c r="B212" t="s">
        <v>93</v>
      </c>
      <c r="C212" s="7">
        <v>570</v>
      </c>
      <c r="D212" s="11">
        <v>0.03</v>
      </c>
      <c r="E212" s="22" t="s">
        <v>31</v>
      </c>
      <c r="F212" s="9">
        <v>424</v>
      </c>
      <c r="G212" s="12">
        <v>1.34</v>
      </c>
      <c r="H212" s="41" t="s">
        <v>385</v>
      </c>
      <c r="I212" s="9"/>
      <c r="J212" s="33"/>
      <c r="K212" s="41"/>
    </row>
    <row r="213" spans="1:11" x14ac:dyDescent="0.4">
      <c r="B213" t="s">
        <v>47</v>
      </c>
      <c r="C213" s="7">
        <v>899</v>
      </c>
      <c r="D213" s="15">
        <v>-7.0000000000000007E-2</v>
      </c>
      <c r="E213" s="22" t="s">
        <v>95</v>
      </c>
      <c r="F213" s="9">
        <v>340</v>
      </c>
      <c r="G213" s="12">
        <v>0.28999999999999998</v>
      </c>
      <c r="H213" s="41" t="s">
        <v>385</v>
      </c>
      <c r="I213" s="9"/>
      <c r="J213" s="33"/>
      <c r="K213" s="41"/>
    </row>
    <row r="214" spans="1:11" x14ac:dyDescent="0.4">
      <c r="B214" t="s">
        <v>50</v>
      </c>
      <c r="C214" s="7">
        <v>723</v>
      </c>
      <c r="D214" s="15">
        <v>-0.08</v>
      </c>
      <c r="E214" s="22" t="s">
        <v>95</v>
      </c>
      <c r="F214" s="9">
        <v>231</v>
      </c>
      <c r="G214" s="12">
        <v>0.04</v>
      </c>
      <c r="H214" s="41" t="s">
        <v>385</v>
      </c>
      <c r="I214" s="9"/>
      <c r="J214" s="33"/>
      <c r="K214" s="41"/>
    </row>
    <row r="215" spans="1:11" x14ac:dyDescent="0.4">
      <c r="B215" s="1" t="s">
        <v>51</v>
      </c>
      <c r="C215" s="8">
        <v>637</v>
      </c>
      <c r="D215" s="14">
        <v>7.0000000000000007E-2</v>
      </c>
      <c r="E215" s="23" t="s">
        <v>97</v>
      </c>
      <c r="F215" s="10">
        <v>185</v>
      </c>
      <c r="G215" s="14">
        <v>0.41</v>
      </c>
      <c r="H215" s="38" t="s">
        <v>385</v>
      </c>
      <c r="I215" s="10"/>
      <c r="J215" s="32"/>
      <c r="K215" s="38"/>
    </row>
    <row r="217" spans="1:11" x14ac:dyDescent="0.4">
      <c r="B217" s="98" t="s">
        <v>388</v>
      </c>
      <c r="I217" s="145"/>
    </row>
    <row r="218" spans="1:11" x14ac:dyDescent="0.4">
      <c r="B218" s="98" t="s">
        <v>389</v>
      </c>
    </row>
    <row r="221" spans="1:11" x14ac:dyDescent="0.4">
      <c r="C221" s="159" t="s">
        <v>457</v>
      </c>
      <c r="D221" s="159"/>
      <c r="E221" s="159"/>
      <c r="F221" s="169" t="s">
        <v>458</v>
      </c>
      <c r="G221" s="161"/>
      <c r="H221" s="162"/>
      <c r="I221" s="165"/>
      <c r="J221" s="163"/>
      <c r="K221" s="164"/>
    </row>
    <row r="222" spans="1:11" x14ac:dyDescent="0.4">
      <c r="B222" s="1"/>
      <c r="C222" s="19" t="s">
        <v>18</v>
      </c>
      <c r="D222" s="19" t="s">
        <v>19</v>
      </c>
      <c r="E222" s="20" t="s">
        <v>11</v>
      </c>
      <c r="F222" s="21" t="s">
        <v>18</v>
      </c>
      <c r="G222" s="19" t="s">
        <v>19</v>
      </c>
      <c r="H222" s="39" t="s">
        <v>11</v>
      </c>
      <c r="I222" s="21"/>
      <c r="J222" s="19"/>
      <c r="K222" s="39"/>
    </row>
    <row r="223" spans="1:11" x14ac:dyDescent="0.4">
      <c r="A223" s="86" t="s">
        <v>279</v>
      </c>
      <c r="B223" s="129" t="s">
        <v>98</v>
      </c>
      <c r="C223" s="27">
        <v>5434</v>
      </c>
      <c r="D223" s="28">
        <v>0.01</v>
      </c>
      <c r="E223" s="29" t="s">
        <v>1</v>
      </c>
      <c r="F223" s="110">
        <v>1892</v>
      </c>
      <c r="G223" s="111">
        <v>0.33</v>
      </c>
      <c r="H223" s="112" t="s">
        <v>31</v>
      </c>
      <c r="I223" s="132"/>
      <c r="J223" s="134"/>
      <c r="K223" s="125"/>
    </row>
    <row r="225" spans="1:11" x14ac:dyDescent="0.4">
      <c r="B225" s="98" t="s">
        <v>390</v>
      </c>
    </row>
    <row r="228" spans="1:11" x14ac:dyDescent="0.4">
      <c r="C228" s="159" t="s">
        <v>459</v>
      </c>
      <c r="D228" s="159"/>
      <c r="E228" s="160"/>
      <c r="F228" s="163"/>
      <c r="G228" s="163"/>
      <c r="H228" s="164"/>
      <c r="I228" s="163"/>
      <c r="J228" s="163"/>
      <c r="K228" s="164"/>
    </row>
    <row r="229" spans="1:11" x14ac:dyDescent="0.4">
      <c r="B229" s="1"/>
      <c r="C229" s="19" t="s">
        <v>18</v>
      </c>
      <c r="D229" s="19" t="s">
        <v>19</v>
      </c>
      <c r="E229" s="39" t="s">
        <v>11</v>
      </c>
      <c r="F229" s="19"/>
      <c r="G229" s="19"/>
      <c r="H229" s="39"/>
      <c r="I229" s="19"/>
      <c r="J229" s="19"/>
      <c r="K229" s="39"/>
    </row>
    <row r="230" spans="1:11" x14ac:dyDescent="0.4">
      <c r="B230" s="26" t="s">
        <v>283</v>
      </c>
      <c r="C230" s="27">
        <v>1570</v>
      </c>
      <c r="D230" s="87" t="s">
        <v>13</v>
      </c>
      <c r="E230" s="40"/>
      <c r="F230" s="123"/>
      <c r="G230" s="126"/>
      <c r="H230" s="125"/>
      <c r="I230" s="123"/>
      <c r="J230" s="126"/>
      <c r="K230" s="125"/>
    </row>
    <row r="231" spans="1:11" x14ac:dyDescent="0.4">
      <c r="B231" t="s">
        <v>99</v>
      </c>
      <c r="C231" s="42">
        <v>107</v>
      </c>
      <c r="D231" s="51" t="s">
        <v>13</v>
      </c>
      <c r="E231" s="41" t="s">
        <v>102</v>
      </c>
      <c r="F231" s="42"/>
      <c r="G231" s="33"/>
      <c r="H231" s="41"/>
      <c r="I231" s="42"/>
      <c r="J231" s="33"/>
      <c r="K231" s="41"/>
    </row>
    <row r="232" spans="1:11" x14ac:dyDescent="0.4">
      <c r="B232" t="s">
        <v>100</v>
      </c>
      <c r="C232" s="42">
        <v>928</v>
      </c>
      <c r="D232" s="36" t="s">
        <v>13</v>
      </c>
      <c r="E232" s="41" t="s">
        <v>102</v>
      </c>
      <c r="F232" s="42"/>
      <c r="G232" s="36"/>
      <c r="H232" s="41"/>
      <c r="I232" s="42"/>
      <c r="J232" s="36"/>
      <c r="K232" s="41"/>
    </row>
    <row r="233" spans="1:11" x14ac:dyDescent="0.4">
      <c r="B233" s="1" t="s">
        <v>101</v>
      </c>
      <c r="C233" s="8">
        <v>213</v>
      </c>
      <c r="D233" s="47" t="s">
        <v>13</v>
      </c>
      <c r="E233" s="38" t="s">
        <v>102</v>
      </c>
      <c r="F233" s="8"/>
      <c r="G233" s="32"/>
      <c r="H233" s="38"/>
      <c r="I233" s="8"/>
      <c r="J233" s="32"/>
      <c r="K233" s="38"/>
    </row>
    <row r="234" spans="1:11" x14ac:dyDescent="0.4">
      <c r="D234" s="2"/>
    </row>
    <row r="235" spans="1:11" x14ac:dyDescent="0.4">
      <c r="B235" s="99" t="s">
        <v>257</v>
      </c>
    </row>
    <row r="237" spans="1:11" x14ac:dyDescent="0.4">
      <c r="C237" s="159" t="s">
        <v>460</v>
      </c>
      <c r="D237" s="159"/>
      <c r="E237" s="160"/>
      <c r="F237" s="163"/>
      <c r="G237" s="163"/>
      <c r="H237" s="164"/>
      <c r="I237" s="163"/>
      <c r="J237" s="163"/>
      <c r="K237" s="164"/>
    </row>
    <row r="238" spans="1:11" x14ac:dyDescent="0.4">
      <c r="B238" s="1"/>
      <c r="C238" s="19" t="s">
        <v>18</v>
      </c>
      <c r="D238" s="19" t="s">
        <v>19</v>
      </c>
      <c r="E238" s="39" t="s">
        <v>11</v>
      </c>
      <c r="F238" s="19"/>
      <c r="G238" s="19"/>
      <c r="H238" s="39"/>
      <c r="I238" s="19"/>
      <c r="J238" s="19"/>
      <c r="K238" s="39"/>
    </row>
    <row r="239" spans="1:11" x14ac:dyDescent="0.4">
      <c r="A239" s="86"/>
      <c r="B239" s="26" t="s">
        <v>103</v>
      </c>
      <c r="C239" s="27">
        <v>3695</v>
      </c>
      <c r="D239" s="82" t="s">
        <v>13</v>
      </c>
      <c r="E239" s="40" t="s">
        <v>104</v>
      </c>
      <c r="F239" s="123"/>
      <c r="G239" s="126"/>
      <c r="H239" s="125"/>
      <c r="I239" s="123"/>
      <c r="J239" s="126"/>
      <c r="K239" s="125"/>
    </row>
    <row r="243" spans="2:11" x14ac:dyDescent="0.4">
      <c r="C243" s="163"/>
      <c r="D243" s="163"/>
      <c r="E243" s="163"/>
      <c r="F243" s="169" t="s">
        <v>461</v>
      </c>
      <c r="G243" s="161"/>
      <c r="H243" s="162"/>
      <c r="I243" s="165"/>
      <c r="J243" s="163"/>
      <c r="K243" s="164"/>
    </row>
    <row r="244" spans="2:11" x14ac:dyDescent="0.4">
      <c r="B244" s="1"/>
      <c r="C244" s="19"/>
      <c r="D244" s="19"/>
      <c r="E244" s="20"/>
      <c r="F244" s="21" t="s">
        <v>18</v>
      </c>
      <c r="G244" s="19" t="s">
        <v>19</v>
      </c>
      <c r="H244" s="39" t="s">
        <v>11</v>
      </c>
      <c r="I244" s="21"/>
      <c r="J244" s="19"/>
      <c r="K244" s="39"/>
    </row>
    <row r="245" spans="2:11" x14ac:dyDescent="0.4">
      <c r="B245" s="127" t="s">
        <v>105</v>
      </c>
      <c r="C245" s="123"/>
      <c r="D245" s="126"/>
      <c r="E245" s="137"/>
      <c r="F245" s="110">
        <v>2134</v>
      </c>
      <c r="G245" s="111">
        <v>1</v>
      </c>
      <c r="H245" s="112"/>
      <c r="I245" s="132"/>
      <c r="J245" s="134"/>
      <c r="K245" s="125"/>
    </row>
    <row r="246" spans="2:11" x14ac:dyDescent="0.4">
      <c r="B246" t="s">
        <v>106</v>
      </c>
      <c r="C246" s="45"/>
      <c r="D246" s="31"/>
      <c r="E246" s="43"/>
      <c r="F246" s="9">
        <v>329</v>
      </c>
      <c r="G246" s="12">
        <v>0.25</v>
      </c>
      <c r="H246" s="41" t="s">
        <v>31</v>
      </c>
      <c r="I246" s="9"/>
      <c r="J246" s="33"/>
      <c r="K246" s="41"/>
    </row>
    <row r="247" spans="2:11" x14ac:dyDescent="0.4">
      <c r="B247" t="s">
        <v>107</v>
      </c>
      <c r="C247" s="45"/>
      <c r="D247" s="31"/>
      <c r="E247" s="43"/>
      <c r="F247" s="9">
        <v>1049</v>
      </c>
      <c r="G247" s="12">
        <v>2.4700000000000002</v>
      </c>
      <c r="H247" s="41" t="s">
        <v>31</v>
      </c>
      <c r="I247" s="9"/>
      <c r="J247" s="33"/>
      <c r="K247" s="41"/>
    </row>
    <row r="248" spans="2:11" x14ac:dyDescent="0.4">
      <c r="B248" t="s">
        <v>108</v>
      </c>
      <c r="C248" s="45"/>
      <c r="D248" s="30"/>
      <c r="E248" s="43"/>
      <c r="F248" s="9">
        <v>156</v>
      </c>
      <c r="G248" s="62">
        <v>0.05</v>
      </c>
      <c r="H248" s="41" t="s">
        <v>31</v>
      </c>
      <c r="I248" s="9"/>
      <c r="J248" s="34"/>
      <c r="K248" s="41"/>
    </row>
    <row r="249" spans="2:11" x14ac:dyDescent="0.4">
      <c r="B249" t="s">
        <v>109</v>
      </c>
      <c r="C249" s="45"/>
      <c r="D249" s="31"/>
      <c r="E249" s="43"/>
      <c r="F249" s="9">
        <v>222</v>
      </c>
      <c r="G249" s="13">
        <v>0.47</v>
      </c>
      <c r="H249" s="41" t="s">
        <v>31</v>
      </c>
      <c r="I249" s="9"/>
      <c r="J249" s="35"/>
      <c r="K249" s="41"/>
    </row>
    <row r="250" spans="2:11" x14ac:dyDescent="0.4">
      <c r="B250" s="1" t="s">
        <v>110</v>
      </c>
      <c r="C250" s="46"/>
      <c r="D250" s="47"/>
      <c r="E250" s="44"/>
      <c r="F250" s="10">
        <v>204</v>
      </c>
      <c r="G250" s="14">
        <v>0.74</v>
      </c>
      <c r="H250" s="38" t="s">
        <v>31</v>
      </c>
      <c r="I250" s="10"/>
      <c r="J250" s="32"/>
      <c r="K250" s="38"/>
    </row>
    <row r="252" spans="2:11" x14ac:dyDescent="0.4">
      <c r="B252" s="98" t="s">
        <v>391</v>
      </c>
    </row>
    <row r="255" spans="2:11" x14ac:dyDescent="0.4">
      <c r="C255" s="163"/>
      <c r="D255" s="163"/>
      <c r="E255" s="163"/>
      <c r="F255" s="169" t="s">
        <v>462</v>
      </c>
      <c r="G255" s="161"/>
      <c r="H255" s="162"/>
      <c r="I255" s="165"/>
      <c r="J255" s="163"/>
      <c r="K255" s="164"/>
    </row>
    <row r="256" spans="2:11" x14ac:dyDescent="0.4">
      <c r="B256" s="1"/>
      <c r="C256" s="19"/>
      <c r="D256" s="19"/>
      <c r="E256" s="20"/>
      <c r="F256" s="21" t="s">
        <v>18</v>
      </c>
      <c r="G256" s="19" t="s">
        <v>19</v>
      </c>
      <c r="H256" s="39" t="s">
        <v>11</v>
      </c>
      <c r="I256" s="21"/>
      <c r="J256" s="19"/>
      <c r="K256" s="39"/>
    </row>
    <row r="257" spans="1:11" x14ac:dyDescent="0.4">
      <c r="B257" s="127" t="s">
        <v>168</v>
      </c>
      <c r="C257" s="158" t="s">
        <v>494</v>
      </c>
      <c r="D257" s="131"/>
      <c r="E257" s="130"/>
      <c r="F257" s="110">
        <v>1377</v>
      </c>
      <c r="G257" s="120" t="s">
        <v>13</v>
      </c>
      <c r="H257" s="112" t="s">
        <v>382</v>
      </c>
      <c r="I257" s="132"/>
      <c r="J257" s="134"/>
      <c r="K257" s="125"/>
    </row>
    <row r="261" spans="1:11" x14ac:dyDescent="0.4">
      <c r="C261" s="159" t="s">
        <v>463</v>
      </c>
      <c r="D261" s="159"/>
      <c r="E261" s="159"/>
      <c r="F261" s="165"/>
      <c r="G261" s="163"/>
      <c r="H261" s="164"/>
      <c r="I261" s="165"/>
      <c r="J261" s="163"/>
      <c r="K261" s="164"/>
    </row>
    <row r="262" spans="1:11" x14ac:dyDescent="0.4">
      <c r="B262" s="1"/>
      <c r="C262" s="19" t="s">
        <v>18</v>
      </c>
      <c r="D262" s="19" t="s">
        <v>19</v>
      </c>
      <c r="E262" s="20" t="s">
        <v>11</v>
      </c>
      <c r="F262" s="21"/>
      <c r="G262" s="19"/>
      <c r="H262" s="39"/>
      <c r="I262" s="21"/>
      <c r="J262" s="19"/>
      <c r="K262" s="39"/>
    </row>
    <row r="263" spans="1:11" x14ac:dyDescent="0.4">
      <c r="A263" s="86" t="s">
        <v>279</v>
      </c>
      <c r="B263" s="26" t="s">
        <v>304</v>
      </c>
      <c r="C263" s="27">
        <v>5884</v>
      </c>
      <c r="D263" s="56">
        <v>0.69</v>
      </c>
      <c r="E263" s="57" t="s">
        <v>224</v>
      </c>
      <c r="F263" s="132"/>
      <c r="G263" s="133"/>
      <c r="H263" s="125"/>
      <c r="I263" s="132"/>
      <c r="J263" s="134"/>
      <c r="K263" s="125"/>
    </row>
    <row r="267" spans="1:11" x14ac:dyDescent="0.4">
      <c r="C267" s="159" t="s">
        <v>464</v>
      </c>
      <c r="D267" s="159"/>
      <c r="E267" s="159"/>
      <c r="F267" s="169" t="s">
        <v>465</v>
      </c>
      <c r="G267" s="161"/>
      <c r="H267" s="161"/>
      <c r="I267" s="166" t="s">
        <v>466</v>
      </c>
      <c r="J267" s="167"/>
      <c r="K267" s="168"/>
    </row>
    <row r="268" spans="1:11" x14ac:dyDescent="0.4">
      <c r="B268" s="1"/>
      <c r="C268" s="19" t="s">
        <v>18</v>
      </c>
      <c r="D268" s="19" t="s">
        <v>19</v>
      </c>
      <c r="E268" s="20" t="s">
        <v>11</v>
      </c>
      <c r="F268" s="21" t="s">
        <v>18</v>
      </c>
      <c r="G268" s="19" t="s">
        <v>19</v>
      </c>
      <c r="H268" s="20" t="s">
        <v>11</v>
      </c>
      <c r="I268" s="21" t="s">
        <v>18</v>
      </c>
      <c r="J268" s="19" t="s">
        <v>19</v>
      </c>
      <c r="K268" s="39" t="s">
        <v>11</v>
      </c>
    </row>
    <row r="269" spans="1:11" x14ac:dyDescent="0.4">
      <c r="B269" s="129" t="s">
        <v>111</v>
      </c>
      <c r="C269" s="27">
        <v>48848</v>
      </c>
      <c r="D269" s="28">
        <v>0.01</v>
      </c>
      <c r="E269" s="29"/>
      <c r="F269" s="110">
        <v>14578</v>
      </c>
      <c r="G269" s="111">
        <v>0.85</v>
      </c>
      <c r="H269" s="118"/>
      <c r="I269" s="113">
        <v>55422</v>
      </c>
      <c r="J269" s="114">
        <v>0.48</v>
      </c>
      <c r="K269" s="115"/>
    </row>
    <row r="270" spans="1:11" x14ac:dyDescent="0.4">
      <c r="A270" s="86" t="s">
        <v>279</v>
      </c>
      <c r="B270" t="s">
        <v>112</v>
      </c>
      <c r="C270" s="7">
        <v>5102</v>
      </c>
      <c r="D270" s="15">
        <v>-0.45</v>
      </c>
      <c r="E270" s="22" t="s">
        <v>135</v>
      </c>
      <c r="F270" s="9">
        <v>1656</v>
      </c>
      <c r="G270" s="12">
        <v>0.44</v>
      </c>
      <c r="H270" s="24" t="s">
        <v>27</v>
      </c>
      <c r="I270" s="9">
        <v>2139</v>
      </c>
      <c r="J270" s="13">
        <v>0.33</v>
      </c>
      <c r="K270" s="41" t="s">
        <v>16</v>
      </c>
    </row>
    <row r="271" spans="1:11" x14ac:dyDescent="0.4">
      <c r="B271" t="s">
        <v>113</v>
      </c>
      <c r="C271" s="7">
        <v>1328</v>
      </c>
      <c r="D271" s="15">
        <v>-0.4</v>
      </c>
      <c r="E271" s="22" t="s">
        <v>26</v>
      </c>
      <c r="F271" s="63" t="s">
        <v>13</v>
      </c>
      <c r="G271" s="71" t="s">
        <v>13</v>
      </c>
      <c r="H271" s="61" t="s">
        <v>13</v>
      </c>
      <c r="I271" s="25" t="s">
        <v>13</v>
      </c>
      <c r="J271" s="62" t="s">
        <v>13</v>
      </c>
      <c r="K271" s="50" t="s">
        <v>13</v>
      </c>
    </row>
    <row r="272" spans="1:11" x14ac:dyDescent="0.4">
      <c r="B272" t="s">
        <v>99</v>
      </c>
      <c r="C272" s="7">
        <v>362</v>
      </c>
      <c r="D272" s="58" t="s">
        <v>13</v>
      </c>
      <c r="E272" s="22" t="s">
        <v>26</v>
      </c>
      <c r="F272" s="63" t="s">
        <v>13</v>
      </c>
      <c r="G272" s="71" t="s">
        <v>13</v>
      </c>
      <c r="H272" s="61" t="s">
        <v>13</v>
      </c>
      <c r="I272" s="25" t="s">
        <v>13</v>
      </c>
      <c r="J272" s="62" t="s">
        <v>13</v>
      </c>
      <c r="K272" s="50" t="s">
        <v>13</v>
      </c>
    </row>
    <row r="273" spans="1:11" x14ac:dyDescent="0.4">
      <c r="B273" t="s">
        <v>0</v>
      </c>
      <c r="C273" s="7">
        <v>2803</v>
      </c>
      <c r="D273" s="11">
        <v>0.91</v>
      </c>
      <c r="E273" s="22" t="s">
        <v>139</v>
      </c>
      <c r="F273" s="63" t="s">
        <v>13</v>
      </c>
      <c r="G273" s="71" t="s">
        <v>13</v>
      </c>
      <c r="H273" s="61" t="s">
        <v>13</v>
      </c>
      <c r="I273" s="25" t="s">
        <v>13</v>
      </c>
      <c r="J273" s="62" t="s">
        <v>13</v>
      </c>
      <c r="K273" s="50" t="s">
        <v>13</v>
      </c>
    </row>
    <row r="274" spans="1:11" x14ac:dyDescent="0.4">
      <c r="A274" s="86" t="s">
        <v>279</v>
      </c>
      <c r="B274" t="s">
        <v>114</v>
      </c>
      <c r="C274" s="7">
        <v>4533</v>
      </c>
      <c r="D274" s="15">
        <v>-0.2</v>
      </c>
      <c r="E274" s="22" t="s">
        <v>26</v>
      </c>
      <c r="F274" s="9">
        <v>2315</v>
      </c>
      <c r="G274" s="12">
        <v>0.45</v>
      </c>
      <c r="H274" s="24" t="s">
        <v>27</v>
      </c>
      <c r="I274" s="52">
        <v>1065</v>
      </c>
      <c r="J274" s="72">
        <v>0.7</v>
      </c>
      <c r="K274" s="41" t="s">
        <v>16</v>
      </c>
    </row>
    <row r="275" spans="1:11" x14ac:dyDescent="0.4">
      <c r="B275" t="s">
        <v>47</v>
      </c>
      <c r="C275" s="7">
        <v>1683</v>
      </c>
      <c r="D275" s="15">
        <v>-0.17</v>
      </c>
      <c r="E275" s="22" t="s">
        <v>139</v>
      </c>
      <c r="F275" s="9">
        <v>779</v>
      </c>
      <c r="G275" s="12">
        <v>0.52</v>
      </c>
      <c r="H275" s="24" t="s">
        <v>27</v>
      </c>
      <c r="I275" s="52">
        <v>5754</v>
      </c>
      <c r="J275" s="72">
        <v>0.54</v>
      </c>
      <c r="K275" s="41" t="s">
        <v>16</v>
      </c>
    </row>
    <row r="276" spans="1:11" x14ac:dyDescent="0.4">
      <c r="B276" t="s">
        <v>140</v>
      </c>
      <c r="C276" s="7">
        <v>903</v>
      </c>
      <c r="D276" s="15">
        <v>-0.42</v>
      </c>
      <c r="E276" s="22" t="s">
        <v>26</v>
      </c>
      <c r="F276" s="80">
        <v>179</v>
      </c>
      <c r="G276" s="70" t="s">
        <v>13</v>
      </c>
      <c r="H276" s="24" t="s">
        <v>27</v>
      </c>
      <c r="I276" s="25" t="s">
        <v>13</v>
      </c>
      <c r="J276" s="62" t="s">
        <v>13</v>
      </c>
      <c r="K276" s="50" t="s">
        <v>13</v>
      </c>
    </row>
    <row r="277" spans="1:11" x14ac:dyDescent="0.4">
      <c r="B277" t="s">
        <v>50</v>
      </c>
      <c r="C277" s="7">
        <v>856</v>
      </c>
      <c r="D277" s="15">
        <v>-0.31</v>
      </c>
      <c r="E277" s="22" t="s">
        <v>139</v>
      </c>
      <c r="F277" s="9">
        <v>675</v>
      </c>
      <c r="G277" s="12">
        <v>0.63</v>
      </c>
      <c r="H277" s="24" t="s">
        <v>27</v>
      </c>
      <c r="I277" s="9">
        <v>356</v>
      </c>
      <c r="J277" s="13">
        <v>1.1299999999999999</v>
      </c>
      <c r="K277" s="41" t="s">
        <v>16</v>
      </c>
    </row>
    <row r="278" spans="1:11" x14ac:dyDescent="0.4">
      <c r="B278" t="s">
        <v>115</v>
      </c>
      <c r="C278" s="7">
        <v>1477</v>
      </c>
      <c r="D278" s="15">
        <v>-0.76</v>
      </c>
      <c r="E278" s="22" t="s">
        <v>136</v>
      </c>
      <c r="F278" s="9">
        <v>539</v>
      </c>
      <c r="G278" s="12">
        <v>0.02</v>
      </c>
      <c r="H278" s="24" t="s">
        <v>27</v>
      </c>
      <c r="I278" s="9">
        <v>437</v>
      </c>
      <c r="J278" s="13">
        <v>0.23</v>
      </c>
      <c r="K278" s="41" t="s">
        <v>16</v>
      </c>
    </row>
    <row r="279" spans="1:11" x14ac:dyDescent="0.4">
      <c r="B279" t="s">
        <v>116</v>
      </c>
      <c r="C279" s="7">
        <v>505</v>
      </c>
      <c r="D279" s="15">
        <v>-0.16</v>
      </c>
      <c r="E279" s="22" t="s">
        <v>136</v>
      </c>
      <c r="F279" s="9">
        <v>234</v>
      </c>
      <c r="G279" s="17">
        <v>-0.09</v>
      </c>
      <c r="H279" s="24" t="s">
        <v>27</v>
      </c>
      <c r="I279" s="9">
        <v>1096</v>
      </c>
      <c r="J279" s="13">
        <v>0.86</v>
      </c>
      <c r="K279" s="41" t="s">
        <v>16</v>
      </c>
    </row>
    <row r="280" spans="1:11" x14ac:dyDescent="0.4">
      <c r="B280" t="s">
        <v>117</v>
      </c>
      <c r="C280" s="7">
        <v>544</v>
      </c>
      <c r="D280" s="15">
        <v>-7.0000000000000007E-2</v>
      </c>
      <c r="E280" s="22" t="s">
        <v>136</v>
      </c>
      <c r="F280" s="9">
        <v>308</v>
      </c>
      <c r="G280" s="12">
        <v>0.08</v>
      </c>
      <c r="H280" s="24" t="s">
        <v>27</v>
      </c>
      <c r="I280" s="9">
        <v>180</v>
      </c>
      <c r="J280" s="13">
        <v>0.09</v>
      </c>
      <c r="K280" s="41" t="s">
        <v>16</v>
      </c>
    </row>
    <row r="281" spans="1:11" x14ac:dyDescent="0.4">
      <c r="B281" t="s">
        <v>141</v>
      </c>
      <c r="C281" s="45" t="s">
        <v>13</v>
      </c>
      <c r="D281" s="58" t="s">
        <v>13</v>
      </c>
      <c r="E281" s="43" t="s">
        <v>13</v>
      </c>
      <c r="F281" s="9">
        <v>212</v>
      </c>
      <c r="G281" s="12">
        <v>0.25</v>
      </c>
      <c r="H281" s="24" t="s">
        <v>27</v>
      </c>
      <c r="I281" s="9">
        <v>287</v>
      </c>
      <c r="J281" s="13">
        <v>0.43</v>
      </c>
      <c r="K281" s="41" t="s">
        <v>16</v>
      </c>
    </row>
    <row r="282" spans="1:11" x14ac:dyDescent="0.4">
      <c r="B282" t="s">
        <v>118</v>
      </c>
      <c r="C282" s="7">
        <v>431</v>
      </c>
      <c r="D282" s="15">
        <v>-0.25</v>
      </c>
      <c r="E282" s="22" t="s">
        <v>136</v>
      </c>
      <c r="F282" s="25" t="s">
        <v>13</v>
      </c>
      <c r="G282" s="70" t="s">
        <v>13</v>
      </c>
      <c r="H282" s="61" t="s">
        <v>13</v>
      </c>
      <c r="I282" s="9">
        <v>485</v>
      </c>
      <c r="J282" s="13">
        <v>1.53</v>
      </c>
      <c r="K282" s="41" t="s">
        <v>16</v>
      </c>
    </row>
    <row r="283" spans="1:11" x14ac:dyDescent="0.4">
      <c r="B283" t="s">
        <v>119</v>
      </c>
      <c r="C283" s="7">
        <v>273</v>
      </c>
      <c r="D283" s="15">
        <v>-0.24</v>
      </c>
      <c r="E283" s="22" t="s">
        <v>136</v>
      </c>
      <c r="F283" s="9">
        <v>84</v>
      </c>
      <c r="G283" s="12">
        <v>0.33</v>
      </c>
      <c r="H283" s="24" t="s">
        <v>27</v>
      </c>
      <c r="I283" s="9">
        <v>77</v>
      </c>
      <c r="J283" s="13">
        <v>0.48</v>
      </c>
      <c r="K283" s="41" t="s">
        <v>16</v>
      </c>
    </row>
    <row r="284" spans="1:11" x14ac:dyDescent="0.4">
      <c r="B284" t="s">
        <v>120</v>
      </c>
      <c r="C284" s="7">
        <v>239</v>
      </c>
      <c r="D284" s="15">
        <v>-0.17</v>
      </c>
      <c r="E284" s="22" t="s">
        <v>137</v>
      </c>
      <c r="F284" s="9">
        <v>136</v>
      </c>
      <c r="G284" s="12">
        <v>0.64</v>
      </c>
      <c r="H284" s="24" t="s">
        <v>27</v>
      </c>
      <c r="I284" s="9">
        <v>120</v>
      </c>
      <c r="J284" s="18">
        <v>-0.55000000000000004</v>
      </c>
      <c r="K284" s="41" t="s">
        <v>16</v>
      </c>
    </row>
    <row r="285" spans="1:11" x14ac:dyDescent="0.4">
      <c r="B285" t="s">
        <v>121</v>
      </c>
      <c r="C285" s="7">
        <v>1418</v>
      </c>
      <c r="D285" s="11">
        <v>0.01</v>
      </c>
      <c r="E285" s="22" t="s">
        <v>137</v>
      </c>
      <c r="F285" s="9">
        <v>484</v>
      </c>
      <c r="G285" s="12">
        <v>0.38</v>
      </c>
      <c r="H285" s="24" t="s">
        <v>27</v>
      </c>
      <c r="I285" s="9">
        <v>825</v>
      </c>
      <c r="J285" s="13">
        <v>0.26</v>
      </c>
      <c r="K285" s="41" t="s">
        <v>16</v>
      </c>
    </row>
    <row r="286" spans="1:11" x14ac:dyDescent="0.4">
      <c r="B286" t="s">
        <v>122</v>
      </c>
      <c r="C286" s="7">
        <v>577</v>
      </c>
      <c r="D286" s="11">
        <v>0.15</v>
      </c>
      <c r="E286" s="22" t="s">
        <v>137</v>
      </c>
      <c r="F286" s="9">
        <v>169</v>
      </c>
      <c r="G286" s="12">
        <v>0.34</v>
      </c>
      <c r="H286" s="24" t="s">
        <v>27</v>
      </c>
      <c r="I286" s="9">
        <v>210</v>
      </c>
      <c r="J286" s="13">
        <v>1</v>
      </c>
      <c r="K286" s="41" t="s">
        <v>16</v>
      </c>
    </row>
    <row r="287" spans="1:11" x14ac:dyDescent="0.4">
      <c r="B287" t="s">
        <v>123</v>
      </c>
      <c r="C287" s="7">
        <v>1240</v>
      </c>
      <c r="D287" s="15">
        <v>-0.22</v>
      </c>
      <c r="E287" s="22" t="s">
        <v>139</v>
      </c>
      <c r="F287" s="9">
        <v>586</v>
      </c>
      <c r="G287" s="12">
        <v>0.32</v>
      </c>
      <c r="H287" s="24" t="s">
        <v>27</v>
      </c>
      <c r="I287" s="9">
        <v>322</v>
      </c>
      <c r="J287" s="18">
        <v>-0.22</v>
      </c>
      <c r="K287" s="41" t="s">
        <v>16</v>
      </c>
    </row>
    <row r="288" spans="1:11" x14ac:dyDescent="0.4">
      <c r="B288" t="s">
        <v>85</v>
      </c>
      <c r="C288" s="7">
        <v>843</v>
      </c>
      <c r="D288" s="15">
        <v>-0.12</v>
      </c>
      <c r="E288" s="22" t="s">
        <v>96</v>
      </c>
      <c r="F288" s="9">
        <v>227</v>
      </c>
      <c r="G288" s="12">
        <v>0.54</v>
      </c>
      <c r="H288" s="24" t="s">
        <v>27</v>
      </c>
      <c r="I288" s="9">
        <v>376</v>
      </c>
      <c r="J288" s="13">
        <v>0.3</v>
      </c>
      <c r="K288" s="41" t="s">
        <v>16</v>
      </c>
    </row>
    <row r="289" spans="1:11" x14ac:dyDescent="0.4">
      <c r="A289" s="86" t="s">
        <v>279</v>
      </c>
      <c r="B289" t="s">
        <v>124</v>
      </c>
      <c r="C289" s="7">
        <v>3547</v>
      </c>
      <c r="D289" s="11">
        <v>0.27</v>
      </c>
      <c r="E289" s="22" t="s">
        <v>139</v>
      </c>
      <c r="F289" s="9">
        <v>452</v>
      </c>
      <c r="G289" s="12">
        <v>0.92</v>
      </c>
      <c r="H289" s="24" t="s">
        <v>27</v>
      </c>
      <c r="I289" s="9">
        <v>29431</v>
      </c>
      <c r="J289" s="13">
        <v>0.39</v>
      </c>
      <c r="K289" s="41" t="s">
        <v>16</v>
      </c>
    </row>
    <row r="290" spans="1:11" x14ac:dyDescent="0.4">
      <c r="A290" s="86" t="s">
        <v>279</v>
      </c>
      <c r="B290" t="s">
        <v>125</v>
      </c>
      <c r="C290" s="7">
        <v>2220</v>
      </c>
      <c r="D290" s="11">
        <v>0.43</v>
      </c>
      <c r="E290" s="22" t="s">
        <v>136</v>
      </c>
      <c r="F290" s="9">
        <v>2159</v>
      </c>
      <c r="G290" s="12">
        <v>2.33</v>
      </c>
      <c r="H290" s="24" t="s">
        <v>27</v>
      </c>
      <c r="I290" s="9">
        <v>6501</v>
      </c>
      <c r="J290" s="13">
        <v>0.66</v>
      </c>
      <c r="K290" s="41" t="s">
        <v>16</v>
      </c>
    </row>
    <row r="291" spans="1:11" x14ac:dyDescent="0.4">
      <c r="B291" t="s">
        <v>126</v>
      </c>
      <c r="C291" s="7">
        <v>1990</v>
      </c>
      <c r="D291" s="15">
        <v>-0.09</v>
      </c>
      <c r="E291" s="22" t="s">
        <v>139</v>
      </c>
      <c r="F291" s="9">
        <v>783</v>
      </c>
      <c r="G291" s="12">
        <v>2.29</v>
      </c>
      <c r="H291" s="24" t="s">
        <v>27</v>
      </c>
      <c r="I291" s="9">
        <v>1167</v>
      </c>
      <c r="J291" s="13">
        <v>3.24</v>
      </c>
      <c r="K291" s="41" t="s">
        <v>16</v>
      </c>
    </row>
    <row r="292" spans="1:11" x14ac:dyDescent="0.4">
      <c r="B292" t="s">
        <v>127</v>
      </c>
      <c r="C292" s="7">
        <v>497</v>
      </c>
      <c r="D292" s="15">
        <v>-0.28999999999999998</v>
      </c>
      <c r="E292" s="22" t="s">
        <v>139</v>
      </c>
      <c r="F292" s="9">
        <v>179</v>
      </c>
      <c r="G292" s="17">
        <v>-0.09</v>
      </c>
      <c r="H292" s="24" t="s">
        <v>27</v>
      </c>
      <c r="I292" s="9">
        <v>445</v>
      </c>
      <c r="J292" s="13">
        <v>0.57999999999999996</v>
      </c>
      <c r="K292" s="41" t="s">
        <v>16</v>
      </c>
    </row>
    <row r="293" spans="1:11" x14ac:dyDescent="0.4">
      <c r="B293" t="s">
        <v>128</v>
      </c>
      <c r="C293" s="7">
        <v>419</v>
      </c>
      <c r="D293" s="15">
        <v>-0.06</v>
      </c>
      <c r="E293" s="22" t="s">
        <v>139</v>
      </c>
      <c r="F293" s="9">
        <v>417</v>
      </c>
      <c r="G293" s="12">
        <v>0.39</v>
      </c>
      <c r="H293" s="24" t="s">
        <v>27</v>
      </c>
      <c r="I293" s="9">
        <v>328</v>
      </c>
      <c r="J293" s="13">
        <v>0.76</v>
      </c>
      <c r="K293" s="41" t="s">
        <v>16</v>
      </c>
    </row>
    <row r="294" spans="1:11" x14ac:dyDescent="0.4">
      <c r="B294" t="s">
        <v>129</v>
      </c>
      <c r="C294" s="7">
        <v>655</v>
      </c>
      <c r="D294" s="81">
        <v>-0.31</v>
      </c>
      <c r="E294" s="22" t="s">
        <v>138</v>
      </c>
      <c r="F294" s="9">
        <v>171</v>
      </c>
      <c r="G294" s="88">
        <v>-0.41</v>
      </c>
      <c r="H294" s="22" t="s">
        <v>138</v>
      </c>
      <c r="I294" s="25">
        <v>226</v>
      </c>
      <c r="J294" s="88">
        <v>-0.68</v>
      </c>
      <c r="K294" s="41" t="s">
        <v>16</v>
      </c>
    </row>
    <row r="295" spans="1:11" x14ac:dyDescent="0.4">
      <c r="B295" t="s">
        <v>130</v>
      </c>
      <c r="C295" s="7">
        <v>1107</v>
      </c>
      <c r="D295" s="11">
        <v>0.3</v>
      </c>
      <c r="E295" s="22" t="s">
        <v>139</v>
      </c>
      <c r="F295" s="9">
        <v>1441</v>
      </c>
      <c r="G295" s="13">
        <v>1.75</v>
      </c>
      <c r="H295" s="24" t="s">
        <v>27</v>
      </c>
      <c r="I295" s="9">
        <v>350</v>
      </c>
      <c r="J295" s="12">
        <v>0.4</v>
      </c>
      <c r="K295" s="41" t="s">
        <v>16</v>
      </c>
    </row>
    <row r="296" spans="1:11" x14ac:dyDescent="0.4">
      <c r="B296" t="s">
        <v>131</v>
      </c>
      <c r="C296" s="7">
        <v>647</v>
      </c>
      <c r="D296" s="11">
        <v>0.23</v>
      </c>
      <c r="E296" s="22" t="s">
        <v>1</v>
      </c>
      <c r="F296" s="9">
        <v>142</v>
      </c>
      <c r="G296" s="12">
        <v>0.82</v>
      </c>
      <c r="H296" s="24" t="s">
        <v>27</v>
      </c>
      <c r="I296" s="9">
        <v>129</v>
      </c>
      <c r="J296" s="13">
        <v>0.4</v>
      </c>
      <c r="K296" s="41" t="s">
        <v>16</v>
      </c>
    </row>
    <row r="297" spans="1:11" x14ac:dyDescent="0.4">
      <c r="A297" s="86" t="s">
        <v>279</v>
      </c>
      <c r="B297" t="s">
        <v>132</v>
      </c>
      <c r="C297" s="7">
        <v>16023</v>
      </c>
      <c r="D297" s="11">
        <v>0.27</v>
      </c>
      <c r="E297" s="22" t="s">
        <v>139</v>
      </c>
      <c r="F297" s="9">
        <v>3745</v>
      </c>
      <c r="G297" s="12">
        <v>0.65</v>
      </c>
      <c r="H297" s="24" t="s">
        <v>27</v>
      </c>
      <c r="I297" s="9">
        <v>4024</v>
      </c>
      <c r="J297" s="13">
        <v>0.74</v>
      </c>
      <c r="K297" s="41" t="s">
        <v>16</v>
      </c>
    </row>
    <row r="298" spans="1:11" x14ac:dyDescent="0.4">
      <c r="A298" s="86" t="s">
        <v>279</v>
      </c>
      <c r="B298" t="s">
        <v>133</v>
      </c>
      <c r="C298" s="7">
        <v>6067</v>
      </c>
      <c r="D298" s="58">
        <v>0.42</v>
      </c>
      <c r="E298" s="22" t="s">
        <v>139</v>
      </c>
      <c r="F298" s="25">
        <v>498</v>
      </c>
      <c r="G298" s="70">
        <v>0.73</v>
      </c>
      <c r="H298" s="24" t="s">
        <v>27</v>
      </c>
      <c r="I298" s="25">
        <v>564</v>
      </c>
      <c r="J298" s="70">
        <v>1.66</v>
      </c>
      <c r="K298" s="41" t="s">
        <v>16</v>
      </c>
    </row>
    <row r="299" spans="1:11" x14ac:dyDescent="0.4">
      <c r="B299" t="s">
        <v>134</v>
      </c>
      <c r="C299" s="7">
        <v>356</v>
      </c>
      <c r="D299" s="11">
        <v>0.02</v>
      </c>
      <c r="E299" s="22" t="s">
        <v>136</v>
      </c>
      <c r="F299" s="9">
        <v>205</v>
      </c>
      <c r="G299" s="12">
        <v>0.54</v>
      </c>
      <c r="H299" s="24" t="s">
        <v>27</v>
      </c>
      <c r="I299" s="9">
        <v>255</v>
      </c>
      <c r="J299" s="13">
        <v>0.28999999999999998</v>
      </c>
      <c r="K299" s="41" t="s">
        <v>16</v>
      </c>
    </row>
    <row r="300" spans="1:11" x14ac:dyDescent="0.4">
      <c r="B300" s="1" t="s">
        <v>142</v>
      </c>
      <c r="C300" s="46" t="s">
        <v>13</v>
      </c>
      <c r="D300" s="59" t="s">
        <v>13</v>
      </c>
      <c r="E300" s="44" t="s">
        <v>13</v>
      </c>
      <c r="F300" s="10">
        <v>135</v>
      </c>
      <c r="G300" s="14">
        <v>1.41</v>
      </c>
      <c r="H300" s="38" t="s">
        <v>27</v>
      </c>
      <c r="I300" s="10">
        <v>2089</v>
      </c>
      <c r="J300" s="14">
        <v>0.69</v>
      </c>
      <c r="K300" s="38" t="s">
        <v>16</v>
      </c>
    </row>
    <row r="303" spans="1:11" x14ac:dyDescent="0.4">
      <c r="C303" s="159" t="s">
        <v>467</v>
      </c>
      <c r="D303" s="159"/>
      <c r="E303" s="159"/>
      <c r="F303" s="169" t="s">
        <v>468</v>
      </c>
      <c r="G303" s="161"/>
      <c r="H303" s="161"/>
      <c r="I303" s="166" t="s">
        <v>469</v>
      </c>
      <c r="J303" s="167"/>
      <c r="K303" s="168"/>
    </row>
    <row r="304" spans="1:11" x14ac:dyDescent="0.4">
      <c r="B304" s="1"/>
      <c r="C304" s="19" t="s">
        <v>18</v>
      </c>
      <c r="D304" s="19" t="s">
        <v>19</v>
      </c>
      <c r="E304" s="20" t="s">
        <v>11</v>
      </c>
      <c r="F304" s="21" t="s">
        <v>18</v>
      </c>
      <c r="G304" s="19" t="s">
        <v>19</v>
      </c>
      <c r="H304" s="20" t="s">
        <v>11</v>
      </c>
      <c r="I304" s="21" t="s">
        <v>18</v>
      </c>
      <c r="J304" s="19" t="s">
        <v>19</v>
      </c>
      <c r="K304" s="39" t="s">
        <v>11</v>
      </c>
    </row>
    <row r="305" spans="1:11" x14ac:dyDescent="0.4">
      <c r="B305" s="129" t="s">
        <v>143</v>
      </c>
      <c r="C305" s="27">
        <v>14469</v>
      </c>
      <c r="D305" s="28">
        <v>0.06</v>
      </c>
      <c r="E305" s="29"/>
      <c r="F305" s="110">
        <v>3024</v>
      </c>
      <c r="G305" s="111">
        <v>0.34</v>
      </c>
      <c r="H305" s="118"/>
      <c r="I305" s="113">
        <v>2904</v>
      </c>
      <c r="J305" s="114">
        <v>0.26</v>
      </c>
      <c r="K305" s="115"/>
    </row>
    <row r="306" spans="1:11" x14ac:dyDescent="0.4">
      <c r="A306" s="86" t="s">
        <v>279</v>
      </c>
      <c r="B306" t="s">
        <v>88</v>
      </c>
      <c r="C306" s="7">
        <v>7799</v>
      </c>
      <c r="D306" s="11">
        <v>0.2</v>
      </c>
      <c r="E306" s="22" t="s">
        <v>26</v>
      </c>
      <c r="F306" s="9">
        <v>1357</v>
      </c>
      <c r="G306" s="12">
        <v>0.13</v>
      </c>
      <c r="H306" s="24" t="s">
        <v>237</v>
      </c>
      <c r="I306" s="9">
        <v>1807</v>
      </c>
      <c r="J306" s="13">
        <v>0.13</v>
      </c>
      <c r="K306" s="41" t="s">
        <v>16</v>
      </c>
    </row>
    <row r="307" spans="1:11" x14ac:dyDescent="0.4">
      <c r="A307" s="86" t="s">
        <v>279</v>
      </c>
      <c r="B307" t="s">
        <v>144</v>
      </c>
      <c r="C307" s="7">
        <v>4381</v>
      </c>
      <c r="D307" s="15">
        <v>-0.03</v>
      </c>
      <c r="E307" s="22" t="s">
        <v>26</v>
      </c>
      <c r="F307" s="9">
        <v>1329</v>
      </c>
      <c r="G307" s="12">
        <v>0.57999999999999996</v>
      </c>
      <c r="H307" s="24" t="s">
        <v>237</v>
      </c>
      <c r="I307" s="9">
        <v>488</v>
      </c>
      <c r="J307" s="13">
        <v>0.32</v>
      </c>
      <c r="K307" s="41" t="s">
        <v>16</v>
      </c>
    </row>
    <row r="308" spans="1:11" x14ac:dyDescent="0.4">
      <c r="B308" t="s">
        <v>55</v>
      </c>
      <c r="C308" s="7">
        <v>2819</v>
      </c>
      <c r="D308" s="15">
        <v>-0.02</v>
      </c>
      <c r="E308" s="22" t="s">
        <v>145</v>
      </c>
      <c r="F308" s="9">
        <v>408</v>
      </c>
      <c r="G308" s="17">
        <v>-0.1</v>
      </c>
      <c r="H308" s="24" t="s">
        <v>237</v>
      </c>
      <c r="I308" s="9">
        <v>723</v>
      </c>
      <c r="J308" s="13">
        <v>0.72</v>
      </c>
      <c r="K308" s="41" t="s">
        <v>16</v>
      </c>
    </row>
    <row r="309" spans="1:11" x14ac:dyDescent="0.4">
      <c r="B309" s="1" t="s">
        <v>2</v>
      </c>
      <c r="C309" s="46" t="s">
        <v>13</v>
      </c>
      <c r="D309" s="60" t="s">
        <v>13</v>
      </c>
      <c r="E309" s="44" t="s">
        <v>13</v>
      </c>
      <c r="F309" s="10">
        <v>57</v>
      </c>
      <c r="G309" s="90" t="s">
        <v>13</v>
      </c>
      <c r="H309" s="23" t="s">
        <v>237</v>
      </c>
      <c r="I309" s="69" t="s">
        <v>13</v>
      </c>
      <c r="J309" s="89" t="s">
        <v>13</v>
      </c>
      <c r="K309" s="38" t="s">
        <v>16</v>
      </c>
    </row>
    <row r="313" spans="1:11" x14ac:dyDescent="0.4">
      <c r="C313" s="159" t="s">
        <v>470</v>
      </c>
      <c r="D313" s="159"/>
      <c r="E313" s="159"/>
      <c r="F313" s="169" t="s">
        <v>471</v>
      </c>
      <c r="G313" s="161"/>
      <c r="H313" s="162"/>
      <c r="I313" s="165"/>
      <c r="J313" s="163"/>
      <c r="K313" s="164"/>
    </row>
    <row r="314" spans="1:11" x14ac:dyDescent="0.4">
      <c r="B314" s="1"/>
      <c r="C314" s="19" t="s">
        <v>18</v>
      </c>
      <c r="D314" s="19" t="s">
        <v>19</v>
      </c>
      <c r="E314" s="20" t="s">
        <v>11</v>
      </c>
      <c r="F314" s="21" t="s">
        <v>18</v>
      </c>
      <c r="G314" s="19" t="s">
        <v>19</v>
      </c>
      <c r="H314" s="39" t="s">
        <v>11</v>
      </c>
      <c r="I314" s="21"/>
      <c r="J314" s="19"/>
      <c r="K314" s="39"/>
    </row>
    <row r="315" spans="1:11" x14ac:dyDescent="0.4">
      <c r="B315" s="129" t="s">
        <v>146</v>
      </c>
      <c r="C315" s="27">
        <v>84964</v>
      </c>
      <c r="D315" s="28">
        <v>0.63</v>
      </c>
      <c r="E315" s="29"/>
      <c r="F315" s="110">
        <v>82998</v>
      </c>
      <c r="G315" s="111">
        <v>0.77</v>
      </c>
      <c r="H315" s="112"/>
      <c r="I315" s="132"/>
      <c r="J315" s="134"/>
      <c r="K315" s="125"/>
    </row>
    <row r="316" spans="1:11" x14ac:dyDescent="0.4">
      <c r="A316" s="86" t="s">
        <v>279</v>
      </c>
      <c r="B316" t="s">
        <v>147</v>
      </c>
      <c r="C316" s="48">
        <v>7185</v>
      </c>
      <c r="D316" s="84">
        <v>0.12</v>
      </c>
      <c r="E316" s="22" t="s">
        <v>158</v>
      </c>
      <c r="F316" s="25" t="s">
        <v>13</v>
      </c>
      <c r="G316" s="51" t="s">
        <v>13</v>
      </c>
      <c r="H316" s="50" t="s">
        <v>13</v>
      </c>
      <c r="I316" s="25"/>
      <c r="J316" s="51"/>
      <c r="K316" s="50"/>
    </row>
    <row r="317" spans="1:11" x14ac:dyDescent="0.4">
      <c r="A317" s="86" t="s">
        <v>279</v>
      </c>
      <c r="B317" t="s">
        <v>163</v>
      </c>
      <c r="C317" s="45" t="s">
        <v>13</v>
      </c>
      <c r="D317" s="31" t="s">
        <v>13</v>
      </c>
      <c r="E317" s="43" t="s">
        <v>13</v>
      </c>
      <c r="F317" s="52">
        <v>36784</v>
      </c>
      <c r="G317" s="76">
        <v>0.04</v>
      </c>
      <c r="H317" s="41" t="s">
        <v>237</v>
      </c>
      <c r="I317" s="52"/>
      <c r="J317" s="53"/>
      <c r="K317" s="41"/>
    </row>
    <row r="318" spans="1:11" x14ac:dyDescent="0.4">
      <c r="B318" t="s">
        <v>284</v>
      </c>
      <c r="C318" s="48">
        <v>1089</v>
      </c>
      <c r="D318" s="31" t="s">
        <v>13</v>
      </c>
      <c r="E318" s="22" t="s">
        <v>26</v>
      </c>
      <c r="F318" s="25" t="s">
        <v>13</v>
      </c>
      <c r="G318" s="51" t="s">
        <v>13</v>
      </c>
      <c r="H318" s="50" t="s">
        <v>13</v>
      </c>
      <c r="I318" s="25"/>
      <c r="J318" s="51"/>
      <c r="K318" s="50"/>
    </row>
    <row r="319" spans="1:11" x14ac:dyDescent="0.4">
      <c r="A319" s="86" t="s">
        <v>279</v>
      </c>
      <c r="B319" t="s">
        <v>148</v>
      </c>
      <c r="C319" s="48">
        <v>6127</v>
      </c>
      <c r="D319" s="31" t="s">
        <v>13</v>
      </c>
      <c r="E319" s="22" t="s">
        <v>136</v>
      </c>
      <c r="F319" s="25" t="s">
        <v>13</v>
      </c>
      <c r="G319" s="51" t="s">
        <v>13</v>
      </c>
      <c r="H319" s="50" t="s">
        <v>13</v>
      </c>
      <c r="I319" s="25"/>
      <c r="J319" s="51"/>
      <c r="K319" s="50"/>
    </row>
    <row r="320" spans="1:11" x14ac:dyDescent="0.4">
      <c r="B320" t="s">
        <v>286</v>
      </c>
      <c r="C320" s="48">
        <v>2319</v>
      </c>
      <c r="D320" s="31" t="s">
        <v>13</v>
      </c>
      <c r="E320" s="22" t="s">
        <v>31</v>
      </c>
      <c r="F320" s="25" t="s">
        <v>13</v>
      </c>
      <c r="G320" s="51" t="s">
        <v>13</v>
      </c>
      <c r="H320" s="50" t="s">
        <v>13</v>
      </c>
      <c r="I320" s="25"/>
      <c r="J320" s="51"/>
      <c r="K320" s="50"/>
    </row>
    <row r="321" spans="1:11" x14ac:dyDescent="0.4">
      <c r="B321" t="s">
        <v>149</v>
      </c>
      <c r="C321" s="48">
        <v>3612</v>
      </c>
      <c r="D321" s="84">
        <v>0.06</v>
      </c>
      <c r="E321" s="22" t="s">
        <v>136</v>
      </c>
      <c r="F321" s="52">
        <v>2182</v>
      </c>
      <c r="G321" s="76">
        <v>0.69</v>
      </c>
      <c r="H321" s="41" t="s">
        <v>404</v>
      </c>
      <c r="I321" s="52"/>
      <c r="J321" s="53"/>
      <c r="K321" s="41"/>
    </row>
    <row r="322" spans="1:11" x14ac:dyDescent="0.4">
      <c r="A322" s="86" t="s">
        <v>279</v>
      </c>
      <c r="B322" t="s">
        <v>150</v>
      </c>
      <c r="C322" s="48">
        <v>5871</v>
      </c>
      <c r="D322" s="84">
        <v>0.68</v>
      </c>
      <c r="E322" s="22" t="s">
        <v>136</v>
      </c>
      <c r="F322" s="25" t="s">
        <v>13</v>
      </c>
      <c r="G322" s="51" t="s">
        <v>13</v>
      </c>
      <c r="H322" s="41"/>
      <c r="I322" s="25"/>
      <c r="J322" s="51"/>
      <c r="K322" s="41"/>
    </row>
    <row r="323" spans="1:11" x14ac:dyDescent="0.4">
      <c r="B323" t="s">
        <v>164</v>
      </c>
      <c r="C323" s="45" t="s">
        <v>13</v>
      </c>
      <c r="D323" s="31" t="s">
        <v>13</v>
      </c>
      <c r="E323" s="43" t="s">
        <v>13</v>
      </c>
      <c r="F323" s="52">
        <v>3042</v>
      </c>
      <c r="G323" s="76">
        <v>1.25</v>
      </c>
      <c r="H323" s="41" t="s">
        <v>385</v>
      </c>
      <c r="I323" s="52"/>
      <c r="J323" s="53"/>
      <c r="K323" s="41"/>
    </row>
    <row r="324" spans="1:11" x14ac:dyDescent="0.4">
      <c r="B324" t="s">
        <v>151</v>
      </c>
      <c r="C324" s="48">
        <v>2876</v>
      </c>
      <c r="D324" s="84">
        <v>0.26</v>
      </c>
      <c r="E324" s="22" t="s">
        <v>136</v>
      </c>
      <c r="F324" s="52">
        <v>2210</v>
      </c>
      <c r="G324" s="76">
        <v>1.1399999999999999</v>
      </c>
      <c r="H324" s="41" t="s">
        <v>386</v>
      </c>
      <c r="I324" s="52"/>
      <c r="J324" s="53"/>
      <c r="K324" s="41"/>
    </row>
    <row r="325" spans="1:11" x14ac:dyDescent="0.4">
      <c r="B325" t="s">
        <v>288</v>
      </c>
      <c r="C325" s="45" t="s">
        <v>13</v>
      </c>
      <c r="D325" s="31" t="s">
        <v>13</v>
      </c>
      <c r="E325" s="43" t="s">
        <v>13</v>
      </c>
      <c r="F325" s="52">
        <v>1591</v>
      </c>
      <c r="G325" s="51" t="s">
        <v>13</v>
      </c>
      <c r="H325" s="41" t="s">
        <v>395</v>
      </c>
      <c r="I325" s="52"/>
      <c r="J325" s="53"/>
      <c r="K325" s="41"/>
    </row>
    <row r="326" spans="1:11" x14ac:dyDescent="0.4">
      <c r="A326" s="86" t="s">
        <v>279</v>
      </c>
      <c r="B326" t="s">
        <v>152</v>
      </c>
      <c r="C326" s="48">
        <v>8794</v>
      </c>
      <c r="D326" s="84">
        <v>1.31</v>
      </c>
      <c r="E326" s="22" t="s">
        <v>136</v>
      </c>
      <c r="F326" s="52">
        <v>16074</v>
      </c>
      <c r="G326" s="76">
        <v>3.05</v>
      </c>
      <c r="H326" s="41" t="s">
        <v>404</v>
      </c>
      <c r="I326" s="52"/>
      <c r="J326" s="53"/>
      <c r="K326" s="41"/>
    </row>
    <row r="327" spans="1:11" x14ac:dyDescent="0.4">
      <c r="B327" t="s">
        <v>153</v>
      </c>
      <c r="C327" s="48">
        <v>1934</v>
      </c>
      <c r="D327" s="84">
        <v>0.06</v>
      </c>
      <c r="E327" s="22" t="s">
        <v>136</v>
      </c>
      <c r="F327" s="25" t="s">
        <v>13</v>
      </c>
      <c r="G327" s="51" t="s">
        <v>13</v>
      </c>
      <c r="H327" s="50" t="s">
        <v>13</v>
      </c>
      <c r="I327" s="25"/>
      <c r="J327" s="51"/>
      <c r="K327" s="41"/>
    </row>
    <row r="328" spans="1:11" x14ac:dyDescent="0.4">
      <c r="A328" s="86" t="s">
        <v>279</v>
      </c>
      <c r="B328" t="s">
        <v>161</v>
      </c>
      <c r="C328" s="48">
        <v>12253</v>
      </c>
      <c r="D328" s="84">
        <v>0.4</v>
      </c>
      <c r="E328" s="22" t="s">
        <v>159</v>
      </c>
      <c r="F328" s="25" t="s">
        <v>13</v>
      </c>
      <c r="G328" s="51" t="s">
        <v>13</v>
      </c>
      <c r="H328" s="50" t="s">
        <v>13</v>
      </c>
      <c r="I328" s="25"/>
      <c r="J328" s="51"/>
      <c r="K328" s="41"/>
    </row>
    <row r="329" spans="1:11" x14ac:dyDescent="0.4">
      <c r="B329" t="s">
        <v>165</v>
      </c>
      <c r="C329" s="45" t="s">
        <v>13</v>
      </c>
      <c r="D329" s="31" t="s">
        <v>13</v>
      </c>
      <c r="E329" s="43" t="s">
        <v>13</v>
      </c>
      <c r="F329" s="52">
        <v>3360</v>
      </c>
      <c r="G329" s="76">
        <v>0.88</v>
      </c>
      <c r="H329" s="41" t="s">
        <v>398</v>
      </c>
      <c r="I329" s="52"/>
      <c r="J329" s="53"/>
      <c r="K329" s="41"/>
    </row>
    <row r="330" spans="1:11" x14ac:dyDescent="0.4">
      <c r="A330" s="86" t="s">
        <v>279</v>
      </c>
      <c r="B330" t="s">
        <v>154</v>
      </c>
      <c r="C330" s="48">
        <v>16445</v>
      </c>
      <c r="D330" s="84">
        <v>0.46</v>
      </c>
      <c r="E330" s="41" t="s">
        <v>160</v>
      </c>
      <c r="F330" s="2" t="s">
        <v>13</v>
      </c>
      <c r="G330" s="66" t="s">
        <v>13</v>
      </c>
      <c r="H330" s="146" t="s">
        <v>13</v>
      </c>
      <c r="I330" s="52"/>
      <c r="J330" s="53"/>
      <c r="K330" s="41"/>
    </row>
    <row r="331" spans="1:11" x14ac:dyDescent="0.4">
      <c r="A331" s="86"/>
      <c r="B331" t="s">
        <v>399</v>
      </c>
      <c r="C331" s="45" t="s">
        <v>13</v>
      </c>
      <c r="D331" s="58" t="s">
        <v>13</v>
      </c>
      <c r="E331" s="43" t="s">
        <v>13</v>
      </c>
      <c r="F331" s="52">
        <v>2268</v>
      </c>
      <c r="G331" s="76">
        <v>1.96</v>
      </c>
      <c r="H331" s="41" t="s">
        <v>401</v>
      </c>
      <c r="I331" s="52"/>
      <c r="J331" s="53"/>
      <c r="K331" s="41"/>
    </row>
    <row r="332" spans="1:11" x14ac:dyDescent="0.4">
      <c r="B332" t="s">
        <v>155</v>
      </c>
      <c r="C332" s="48">
        <v>2636</v>
      </c>
      <c r="D332" s="84">
        <v>0.23</v>
      </c>
      <c r="E332" s="22" t="s">
        <v>136</v>
      </c>
      <c r="F332" s="52">
        <v>1117</v>
      </c>
      <c r="G332" s="76">
        <v>0.75</v>
      </c>
      <c r="H332" s="41" t="s">
        <v>385</v>
      </c>
      <c r="I332" s="52"/>
      <c r="J332" s="53"/>
      <c r="K332" s="41"/>
    </row>
    <row r="333" spans="1:11" x14ac:dyDescent="0.4">
      <c r="A333" s="86" t="s">
        <v>279</v>
      </c>
      <c r="B333" t="s">
        <v>156</v>
      </c>
      <c r="C333" s="48">
        <v>14815</v>
      </c>
      <c r="D333" s="84">
        <v>0.35</v>
      </c>
      <c r="E333" s="22" t="s">
        <v>136</v>
      </c>
      <c r="F333" s="52">
        <v>2215</v>
      </c>
      <c r="G333" s="76">
        <v>0.72</v>
      </c>
      <c r="H333" s="41" t="s">
        <v>385</v>
      </c>
      <c r="I333" s="52"/>
      <c r="J333" s="53"/>
      <c r="K333" s="41"/>
    </row>
    <row r="334" spans="1:11" x14ac:dyDescent="0.4">
      <c r="A334" s="86" t="s">
        <v>279</v>
      </c>
      <c r="B334" t="s">
        <v>157</v>
      </c>
      <c r="C334" s="48">
        <v>10664</v>
      </c>
      <c r="D334" s="84">
        <v>1.83</v>
      </c>
      <c r="E334" s="22" t="s">
        <v>136</v>
      </c>
      <c r="F334" s="25" t="s">
        <v>13</v>
      </c>
      <c r="G334" s="51" t="s">
        <v>13</v>
      </c>
      <c r="H334" s="50" t="s">
        <v>13</v>
      </c>
      <c r="I334" s="25"/>
      <c r="J334" s="51"/>
      <c r="K334" s="41"/>
    </row>
    <row r="335" spans="1:11" x14ac:dyDescent="0.4">
      <c r="B335" t="s">
        <v>166</v>
      </c>
      <c r="C335" s="45" t="s">
        <v>13</v>
      </c>
      <c r="D335" s="31" t="s">
        <v>13</v>
      </c>
      <c r="E335" s="43" t="s">
        <v>13</v>
      </c>
      <c r="F335" s="25">
        <v>1277</v>
      </c>
      <c r="G335" s="70">
        <v>0.99</v>
      </c>
      <c r="H335" s="41" t="s">
        <v>402</v>
      </c>
      <c r="I335" s="25"/>
      <c r="J335" s="51"/>
      <c r="K335" s="41"/>
    </row>
    <row r="336" spans="1:11" x14ac:dyDescent="0.4">
      <c r="B336" t="s">
        <v>167</v>
      </c>
      <c r="C336" s="45" t="s">
        <v>13</v>
      </c>
      <c r="D336" s="31" t="s">
        <v>13</v>
      </c>
      <c r="E336" s="43" t="s">
        <v>13</v>
      </c>
      <c r="F336" s="52">
        <v>4677</v>
      </c>
      <c r="G336" s="76">
        <v>0.97</v>
      </c>
      <c r="H336" s="41" t="s">
        <v>404</v>
      </c>
      <c r="I336" s="52"/>
      <c r="J336" s="53"/>
      <c r="K336" s="41"/>
    </row>
    <row r="337" spans="1:11" x14ac:dyDescent="0.4">
      <c r="A337" s="86" t="s">
        <v>279</v>
      </c>
      <c r="B337" s="1" t="s">
        <v>63</v>
      </c>
      <c r="C337" s="8">
        <v>2345</v>
      </c>
      <c r="D337" s="14">
        <v>0.35</v>
      </c>
      <c r="E337" s="23" t="s">
        <v>70</v>
      </c>
      <c r="F337" s="54">
        <v>14861</v>
      </c>
      <c r="G337" s="83">
        <v>7.56</v>
      </c>
      <c r="H337" s="38" t="s">
        <v>403</v>
      </c>
      <c r="I337" s="54"/>
      <c r="J337" s="55"/>
      <c r="K337" s="38"/>
    </row>
    <row r="339" spans="1:11" x14ac:dyDescent="0.4">
      <c r="B339" s="98" t="s">
        <v>162</v>
      </c>
      <c r="F339" s="98" t="s">
        <v>287</v>
      </c>
    </row>
    <row r="340" spans="1:11" x14ac:dyDescent="0.4">
      <c r="B340" s="98" t="s">
        <v>392</v>
      </c>
      <c r="F340" s="98" t="s">
        <v>285</v>
      </c>
    </row>
    <row r="341" spans="1:11" x14ac:dyDescent="0.4">
      <c r="B341" s="98" t="s">
        <v>393</v>
      </c>
      <c r="D341" s="98"/>
    </row>
    <row r="342" spans="1:11" x14ac:dyDescent="0.4">
      <c r="B342" s="98" t="s">
        <v>394</v>
      </c>
      <c r="D342" s="98"/>
    </row>
    <row r="343" spans="1:11" x14ac:dyDescent="0.4">
      <c r="B343" s="98" t="s">
        <v>396</v>
      </c>
      <c r="D343" s="98"/>
    </row>
    <row r="344" spans="1:11" x14ac:dyDescent="0.4">
      <c r="B344" s="98" t="s">
        <v>397</v>
      </c>
      <c r="D344" s="98"/>
    </row>
    <row r="345" spans="1:11" x14ac:dyDescent="0.4">
      <c r="B345" s="98" t="s">
        <v>400</v>
      </c>
      <c r="D345" s="98"/>
    </row>
    <row r="346" spans="1:11" x14ac:dyDescent="0.4">
      <c r="D346" s="98"/>
    </row>
    <row r="348" spans="1:11" x14ac:dyDescent="0.4">
      <c r="C348" s="159" t="s">
        <v>472</v>
      </c>
      <c r="D348" s="159"/>
      <c r="E348" s="159"/>
      <c r="F348" s="169" t="s">
        <v>473</v>
      </c>
      <c r="G348" s="161"/>
      <c r="H348" s="162"/>
      <c r="I348" s="165"/>
      <c r="J348" s="163"/>
      <c r="K348" s="164"/>
    </row>
    <row r="349" spans="1:11" x14ac:dyDescent="0.4">
      <c r="B349" s="1"/>
      <c r="C349" s="19" t="s">
        <v>18</v>
      </c>
      <c r="D349" s="19" t="s">
        <v>19</v>
      </c>
      <c r="E349" s="20" t="s">
        <v>11</v>
      </c>
      <c r="F349" s="21" t="s">
        <v>18</v>
      </c>
      <c r="G349" s="19" t="s">
        <v>19</v>
      </c>
      <c r="H349" s="39" t="s">
        <v>11</v>
      </c>
      <c r="I349" s="21"/>
      <c r="J349" s="19"/>
      <c r="K349" s="39"/>
    </row>
    <row r="350" spans="1:11" x14ac:dyDescent="0.4">
      <c r="B350" s="129" t="s">
        <v>169</v>
      </c>
      <c r="C350" s="27">
        <v>12208</v>
      </c>
      <c r="D350" s="28">
        <v>0.32</v>
      </c>
      <c r="E350" s="29"/>
      <c r="F350" s="110">
        <v>2283</v>
      </c>
      <c r="G350" s="111">
        <v>0.31</v>
      </c>
      <c r="H350" s="112"/>
      <c r="I350" s="132"/>
      <c r="J350" s="134"/>
      <c r="K350" s="125"/>
    </row>
    <row r="351" spans="1:11" x14ac:dyDescent="0.4">
      <c r="A351" s="86" t="s">
        <v>279</v>
      </c>
      <c r="B351" t="s">
        <v>495</v>
      </c>
      <c r="C351" s="7">
        <v>5526</v>
      </c>
      <c r="D351" s="11">
        <v>0.37</v>
      </c>
      <c r="E351" s="22" t="s">
        <v>170</v>
      </c>
      <c r="F351" s="9">
        <v>599</v>
      </c>
      <c r="G351" s="17">
        <v>-0.03</v>
      </c>
      <c r="H351" s="41" t="s">
        <v>406</v>
      </c>
      <c r="I351" s="9"/>
      <c r="J351" s="33"/>
      <c r="K351" s="41"/>
    </row>
    <row r="352" spans="1:11" x14ac:dyDescent="0.4">
      <c r="B352" t="s">
        <v>23</v>
      </c>
      <c r="C352" s="7">
        <v>1899</v>
      </c>
      <c r="D352" s="11">
        <v>0.62</v>
      </c>
      <c r="E352" s="22" t="s">
        <v>170</v>
      </c>
      <c r="F352" s="25" t="s">
        <v>13</v>
      </c>
      <c r="G352" s="51" t="s">
        <v>13</v>
      </c>
      <c r="H352" s="50" t="s">
        <v>13</v>
      </c>
      <c r="I352" s="25"/>
      <c r="J352" s="51"/>
      <c r="K352" s="50"/>
    </row>
    <row r="353" spans="1:11" x14ac:dyDescent="0.4">
      <c r="B353" t="s">
        <v>293</v>
      </c>
      <c r="C353" s="7">
        <v>463</v>
      </c>
      <c r="D353" s="31" t="s">
        <v>13</v>
      </c>
      <c r="E353" s="22" t="s">
        <v>26</v>
      </c>
      <c r="F353" s="25" t="s">
        <v>13</v>
      </c>
      <c r="G353" s="51" t="s">
        <v>13</v>
      </c>
      <c r="H353" s="50" t="s">
        <v>13</v>
      </c>
      <c r="I353" s="25"/>
      <c r="J353" s="51"/>
      <c r="K353" s="50"/>
    </row>
    <row r="354" spans="1:11" x14ac:dyDescent="0.4">
      <c r="B354" t="s">
        <v>289</v>
      </c>
      <c r="C354" s="7">
        <v>2172</v>
      </c>
      <c r="D354" s="15">
        <v>-0.09</v>
      </c>
      <c r="E354" s="22" t="s">
        <v>170</v>
      </c>
      <c r="F354" s="52">
        <v>509</v>
      </c>
      <c r="G354" s="91">
        <v>-0.28000000000000003</v>
      </c>
      <c r="H354" s="41" t="s">
        <v>406</v>
      </c>
      <c r="I354" s="52"/>
      <c r="J354" s="53"/>
      <c r="K354" s="41"/>
    </row>
    <row r="355" spans="1:11" x14ac:dyDescent="0.4">
      <c r="B355" t="s">
        <v>0</v>
      </c>
      <c r="C355" s="7">
        <v>1438</v>
      </c>
      <c r="D355" s="15">
        <v>-0.24</v>
      </c>
      <c r="E355" s="22" t="s">
        <v>170</v>
      </c>
      <c r="F355" s="52">
        <v>1011</v>
      </c>
      <c r="G355" s="76">
        <v>1.06</v>
      </c>
      <c r="H355" s="41" t="s">
        <v>406</v>
      </c>
      <c r="I355" s="52"/>
      <c r="J355" s="53"/>
      <c r="K355" s="41"/>
    </row>
    <row r="356" spans="1:11" x14ac:dyDescent="0.4">
      <c r="B356" t="s">
        <v>85</v>
      </c>
      <c r="C356" s="45" t="s">
        <v>13</v>
      </c>
      <c r="D356" s="31" t="s">
        <v>13</v>
      </c>
      <c r="E356" s="43" t="s">
        <v>13</v>
      </c>
      <c r="F356" s="52">
        <v>176</v>
      </c>
      <c r="G356" s="91">
        <v>-0.25</v>
      </c>
      <c r="H356" s="41" t="s">
        <v>406</v>
      </c>
      <c r="I356" s="52"/>
      <c r="J356" s="53"/>
      <c r="K356" s="41"/>
    </row>
    <row r="357" spans="1:11" x14ac:dyDescent="0.4">
      <c r="B357" t="s">
        <v>290</v>
      </c>
      <c r="C357" s="7">
        <v>409</v>
      </c>
      <c r="D357" s="11">
        <v>0.08</v>
      </c>
      <c r="E357" s="22" t="s">
        <v>170</v>
      </c>
      <c r="F357" s="52">
        <v>89</v>
      </c>
      <c r="G357" s="91">
        <v>-0.26</v>
      </c>
      <c r="H357" s="41" t="s">
        <v>406</v>
      </c>
      <c r="I357" s="52"/>
      <c r="J357" s="53"/>
      <c r="K357" s="41"/>
    </row>
    <row r="358" spans="1:11" x14ac:dyDescent="0.4">
      <c r="B358" t="s">
        <v>291</v>
      </c>
      <c r="C358" s="7">
        <v>211</v>
      </c>
      <c r="D358" s="15">
        <v>-0.04</v>
      </c>
      <c r="E358" s="22" t="s">
        <v>26</v>
      </c>
      <c r="F358" s="25" t="s">
        <v>13</v>
      </c>
      <c r="G358" s="51" t="s">
        <v>13</v>
      </c>
      <c r="H358" s="50" t="s">
        <v>13</v>
      </c>
      <c r="I358" s="25"/>
      <c r="J358" s="51"/>
      <c r="K358" s="50"/>
    </row>
    <row r="359" spans="1:11" x14ac:dyDescent="0.4">
      <c r="B359" t="s">
        <v>292</v>
      </c>
      <c r="C359" s="7">
        <v>491</v>
      </c>
      <c r="D359" s="11">
        <v>0.23</v>
      </c>
      <c r="E359" s="22" t="s">
        <v>26</v>
      </c>
      <c r="F359" s="25" t="s">
        <v>13</v>
      </c>
      <c r="G359" s="51" t="s">
        <v>13</v>
      </c>
      <c r="H359" s="50"/>
      <c r="I359" s="25"/>
      <c r="J359" s="51"/>
      <c r="K359" s="50"/>
    </row>
    <row r="360" spans="1:11" x14ac:dyDescent="0.4">
      <c r="B360" s="1" t="s">
        <v>2</v>
      </c>
      <c r="C360" s="46" t="s">
        <v>13</v>
      </c>
      <c r="D360" s="47" t="s">
        <v>13</v>
      </c>
      <c r="E360" s="44" t="s">
        <v>13</v>
      </c>
      <c r="F360" s="10">
        <v>43</v>
      </c>
      <c r="G360" s="47" t="s">
        <v>13</v>
      </c>
      <c r="H360" s="38" t="s">
        <v>406</v>
      </c>
      <c r="I360" s="10"/>
      <c r="J360" s="32"/>
      <c r="K360" s="38"/>
    </row>
    <row r="362" spans="1:11" x14ac:dyDescent="0.4">
      <c r="B362" s="98" t="s">
        <v>285</v>
      </c>
    </row>
    <row r="363" spans="1:11" x14ac:dyDescent="0.4">
      <c r="C363" s="159" t="s">
        <v>474</v>
      </c>
      <c r="D363" s="159"/>
      <c r="E363" s="159"/>
      <c r="F363" s="169" t="s">
        <v>475</v>
      </c>
      <c r="G363" s="161"/>
      <c r="H363" s="161"/>
      <c r="I363" s="166" t="s">
        <v>476</v>
      </c>
      <c r="J363" s="167"/>
      <c r="K363" s="168"/>
    </row>
    <row r="364" spans="1:11" x14ac:dyDescent="0.4">
      <c r="B364" s="1"/>
      <c r="C364" s="19" t="s">
        <v>18</v>
      </c>
      <c r="D364" s="19" t="s">
        <v>19</v>
      </c>
      <c r="E364" s="20" t="s">
        <v>11</v>
      </c>
      <c r="F364" s="21" t="s">
        <v>18</v>
      </c>
      <c r="G364" s="19" t="s">
        <v>19</v>
      </c>
      <c r="H364" s="20" t="s">
        <v>11</v>
      </c>
      <c r="I364" s="21" t="s">
        <v>18</v>
      </c>
      <c r="J364" s="19" t="s">
        <v>19</v>
      </c>
      <c r="K364" s="39" t="s">
        <v>11</v>
      </c>
    </row>
    <row r="365" spans="1:11" x14ac:dyDescent="0.4">
      <c r="B365" s="129" t="s">
        <v>171</v>
      </c>
      <c r="C365" s="27">
        <v>20506</v>
      </c>
      <c r="D365" s="28">
        <v>0.3</v>
      </c>
      <c r="E365" s="29"/>
      <c r="F365" s="110">
        <v>2973</v>
      </c>
      <c r="G365" s="111">
        <v>0.15</v>
      </c>
      <c r="H365" s="118"/>
      <c r="I365" s="113">
        <v>1420</v>
      </c>
      <c r="J365" s="114">
        <v>0.12</v>
      </c>
      <c r="K365" s="115"/>
    </row>
    <row r="366" spans="1:11" x14ac:dyDescent="0.4">
      <c r="A366" s="86" t="s">
        <v>279</v>
      </c>
      <c r="B366" t="s">
        <v>88</v>
      </c>
      <c r="C366" s="7">
        <v>6423</v>
      </c>
      <c r="D366" s="11">
        <v>0.33</v>
      </c>
      <c r="E366" s="22" t="s">
        <v>26</v>
      </c>
      <c r="F366" s="9">
        <v>1039</v>
      </c>
      <c r="G366" s="17">
        <v>-0.14000000000000001</v>
      </c>
      <c r="H366" s="24" t="s">
        <v>31</v>
      </c>
      <c r="I366" s="9">
        <v>346</v>
      </c>
      <c r="J366" s="13">
        <v>0.24</v>
      </c>
      <c r="K366" s="41" t="s">
        <v>16</v>
      </c>
    </row>
    <row r="367" spans="1:11" x14ac:dyDescent="0.4">
      <c r="A367" s="86" t="s">
        <v>279</v>
      </c>
      <c r="B367" t="s">
        <v>172</v>
      </c>
      <c r="C367" s="7">
        <v>4769</v>
      </c>
      <c r="D367" s="11">
        <v>0.17</v>
      </c>
      <c r="E367" s="22" t="s">
        <v>26</v>
      </c>
      <c r="F367" s="9">
        <v>463</v>
      </c>
      <c r="G367" s="17">
        <v>-0.08</v>
      </c>
      <c r="H367" s="24" t="s">
        <v>31</v>
      </c>
      <c r="I367" s="9">
        <v>118</v>
      </c>
      <c r="J367" s="13">
        <v>0.01</v>
      </c>
      <c r="K367" s="41" t="s">
        <v>16</v>
      </c>
    </row>
    <row r="368" spans="1:11" x14ac:dyDescent="0.4">
      <c r="A368" s="86" t="s">
        <v>279</v>
      </c>
      <c r="B368" t="s">
        <v>173</v>
      </c>
      <c r="C368" s="7">
        <v>4548</v>
      </c>
      <c r="D368" s="58">
        <v>0.14000000000000001</v>
      </c>
      <c r="E368" s="22" t="s">
        <v>26</v>
      </c>
      <c r="F368" s="9">
        <v>634</v>
      </c>
      <c r="G368" s="88">
        <v>-0.09</v>
      </c>
      <c r="H368" s="24" t="s">
        <v>31</v>
      </c>
      <c r="I368" s="25">
        <v>565</v>
      </c>
      <c r="J368" s="88">
        <v>-0.03</v>
      </c>
      <c r="K368" s="41" t="s">
        <v>16</v>
      </c>
    </row>
    <row r="369" spans="1:11" x14ac:dyDescent="0.4">
      <c r="B369" t="s">
        <v>294</v>
      </c>
      <c r="C369" s="7">
        <v>743</v>
      </c>
      <c r="D369" s="3" t="s">
        <v>13</v>
      </c>
      <c r="E369" s="22" t="s">
        <v>26</v>
      </c>
      <c r="F369" s="63" t="s">
        <v>13</v>
      </c>
      <c r="G369" s="64" t="s">
        <v>13</v>
      </c>
      <c r="H369" s="61" t="s">
        <v>13</v>
      </c>
      <c r="I369" s="93" t="s">
        <v>13</v>
      </c>
      <c r="J369" s="64" t="s">
        <v>13</v>
      </c>
      <c r="K369" s="50" t="s">
        <v>13</v>
      </c>
    </row>
    <row r="370" spans="1:11" x14ac:dyDescent="0.4">
      <c r="B370" t="s">
        <v>174</v>
      </c>
      <c r="C370" s="7">
        <v>830</v>
      </c>
      <c r="D370" s="15">
        <v>-0.06</v>
      </c>
      <c r="E370" s="22" t="s">
        <v>26</v>
      </c>
      <c r="F370" s="63" t="s">
        <v>13</v>
      </c>
      <c r="G370" s="65" t="s">
        <v>13</v>
      </c>
      <c r="H370" s="61" t="s">
        <v>13</v>
      </c>
      <c r="I370" s="63">
        <v>87</v>
      </c>
      <c r="J370" s="62">
        <v>0.28000000000000003</v>
      </c>
      <c r="K370" s="41" t="s">
        <v>16</v>
      </c>
    </row>
    <row r="371" spans="1:11" x14ac:dyDescent="0.4">
      <c r="B371" t="s">
        <v>175</v>
      </c>
      <c r="C371" s="7">
        <v>1456</v>
      </c>
      <c r="D371" s="92">
        <v>0</v>
      </c>
      <c r="E371" s="22" t="s">
        <v>26</v>
      </c>
      <c r="F371" s="9">
        <v>447</v>
      </c>
      <c r="G371" s="12">
        <v>0.13</v>
      </c>
      <c r="H371" s="24" t="s">
        <v>31</v>
      </c>
      <c r="I371" s="9">
        <v>140</v>
      </c>
      <c r="J371" s="13">
        <v>0.19</v>
      </c>
      <c r="K371" s="41" t="s">
        <v>16</v>
      </c>
    </row>
    <row r="372" spans="1:11" x14ac:dyDescent="0.4">
      <c r="B372" t="s">
        <v>176</v>
      </c>
      <c r="C372" s="7">
        <v>1003</v>
      </c>
      <c r="D372" s="11">
        <v>1.23</v>
      </c>
      <c r="E372" s="22" t="s">
        <v>26</v>
      </c>
      <c r="F372" s="9">
        <v>78</v>
      </c>
      <c r="G372" s="17">
        <v>-0.24</v>
      </c>
      <c r="H372" s="24" t="s">
        <v>31</v>
      </c>
      <c r="I372" s="9">
        <v>49</v>
      </c>
      <c r="J372" s="18">
        <v>-0.02</v>
      </c>
      <c r="K372" s="41" t="s">
        <v>16</v>
      </c>
    </row>
    <row r="373" spans="1:11" x14ac:dyDescent="0.4">
      <c r="B373" t="s">
        <v>177</v>
      </c>
      <c r="C373" s="7">
        <v>3898</v>
      </c>
      <c r="D373" s="58">
        <v>0.5</v>
      </c>
      <c r="E373" s="22" t="s">
        <v>26</v>
      </c>
      <c r="F373" s="25">
        <v>447</v>
      </c>
      <c r="G373" s="70">
        <v>0.28999999999999998</v>
      </c>
      <c r="H373" s="24" t="s">
        <v>31</v>
      </c>
      <c r="I373" s="25">
        <v>158</v>
      </c>
      <c r="J373" s="94">
        <v>-0.01</v>
      </c>
      <c r="K373" s="41" t="s">
        <v>16</v>
      </c>
    </row>
    <row r="374" spans="1:11" x14ac:dyDescent="0.4">
      <c r="B374" s="1" t="s">
        <v>178</v>
      </c>
      <c r="C374" s="8">
        <v>769</v>
      </c>
      <c r="D374" s="14">
        <v>0.63</v>
      </c>
      <c r="E374" s="23" t="s">
        <v>26</v>
      </c>
      <c r="F374" s="10">
        <v>67</v>
      </c>
      <c r="G374" s="16">
        <v>-0.44</v>
      </c>
      <c r="H374" s="38" t="s">
        <v>31</v>
      </c>
      <c r="I374" s="10">
        <v>39</v>
      </c>
      <c r="J374" s="16">
        <v>-0.19</v>
      </c>
      <c r="K374" s="38" t="s">
        <v>16</v>
      </c>
    </row>
    <row r="376" spans="1:11" x14ac:dyDescent="0.4">
      <c r="B376" s="98" t="s">
        <v>285</v>
      </c>
      <c r="C376" s="98" t="s">
        <v>407</v>
      </c>
    </row>
    <row r="378" spans="1:11" x14ac:dyDescent="0.4">
      <c r="C378" s="159" t="s">
        <v>477</v>
      </c>
      <c r="D378" s="159"/>
      <c r="E378" s="159"/>
      <c r="F378" s="169" t="s">
        <v>478</v>
      </c>
      <c r="G378" s="161"/>
      <c r="H378" s="162"/>
      <c r="I378" s="165"/>
      <c r="J378" s="163"/>
      <c r="K378" s="164"/>
    </row>
    <row r="379" spans="1:11" x14ac:dyDescent="0.4">
      <c r="B379" s="1"/>
      <c r="C379" s="19" t="s">
        <v>18</v>
      </c>
      <c r="D379" s="19" t="s">
        <v>19</v>
      </c>
      <c r="E379" s="20" t="s">
        <v>11</v>
      </c>
      <c r="F379" s="21" t="s">
        <v>18</v>
      </c>
      <c r="G379" s="19" t="s">
        <v>19</v>
      </c>
      <c r="H379" s="39" t="s">
        <v>11</v>
      </c>
      <c r="I379" s="21"/>
      <c r="J379" s="19"/>
      <c r="K379" s="39"/>
    </row>
    <row r="380" spans="1:11" x14ac:dyDescent="0.4">
      <c r="B380" s="129" t="s">
        <v>179</v>
      </c>
      <c r="C380" s="27">
        <v>39495</v>
      </c>
      <c r="D380" s="28">
        <v>2.65</v>
      </c>
      <c r="E380" s="29"/>
      <c r="F380" s="110">
        <v>2756</v>
      </c>
      <c r="G380" s="111">
        <v>1.1499999999999999</v>
      </c>
      <c r="H380" s="112"/>
      <c r="I380" s="132"/>
      <c r="J380" s="134"/>
      <c r="K380" s="125"/>
    </row>
    <row r="381" spans="1:11" x14ac:dyDescent="0.4">
      <c r="A381" s="86" t="s">
        <v>279</v>
      </c>
      <c r="B381" t="s">
        <v>53</v>
      </c>
      <c r="C381" s="48">
        <v>32895</v>
      </c>
      <c r="D381" s="84">
        <v>6.03</v>
      </c>
      <c r="E381" s="22" t="s">
        <v>31</v>
      </c>
      <c r="F381" s="25" t="s">
        <v>13</v>
      </c>
      <c r="G381" s="51" t="s">
        <v>13</v>
      </c>
      <c r="H381" s="50" t="s">
        <v>13</v>
      </c>
      <c r="I381" s="25"/>
      <c r="J381" s="51"/>
      <c r="K381" s="50"/>
    </row>
    <row r="382" spans="1:11" x14ac:dyDescent="0.4">
      <c r="B382" t="s">
        <v>295</v>
      </c>
      <c r="C382" s="48">
        <v>354</v>
      </c>
      <c r="D382" s="31" t="s">
        <v>13</v>
      </c>
      <c r="E382" s="22" t="s">
        <v>104</v>
      </c>
      <c r="F382" s="25" t="s">
        <v>13</v>
      </c>
      <c r="G382" s="51" t="s">
        <v>13</v>
      </c>
      <c r="H382" s="50" t="s">
        <v>13</v>
      </c>
      <c r="I382" s="25"/>
      <c r="J382" s="51"/>
      <c r="K382" s="50"/>
    </row>
    <row r="383" spans="1:11" x14ac:dyDescent="0.4">
      <c r="B383" t="s">
        <v>180</v>
      </c>
      <c r="C383" s="48">
        <v>3745</v>
      </c>
      <c r="D383" s="95">
        <v>-0.04</v>
      </c>
      <c r="E383" s="22" t="s">
        <v>31</v>
      </c>
      <c r="F383" s="25">
        <v>527</v>
      </c>
      <c r="G383" s="70">
        <v>0.5</v>
      </c>
      <c r="H383" s="50" t="s">
        <v>408</v>
      </c>
      <c r="I383" s="25"/>
      <c r="J383" s="51"/>
      <c r="K383" s="50"/>
    </row>
    <row r="384" spans="1:11" x14ac:dyDescent="0.4">
      <c r="B384" t="s">
        <v>280</v>
      </c>
      <c r="C384" s="45" t="s">
        <v>13</v>
      </c>
      <c r="D384" s="31" t="s">
        <v>13</v>
      </c>
      <c r="E384" s="43" t="s">
        <v>13</v>
      </c>
      <c r="F384" s="25">
        <v>92</v>
      </c>
      <c r="G384" s="51" t="s">
        <v>13</v>
      </c>
      <c r="H384" s="50" t="s">
        <v>408</v>
      </c>
      <c r="I384" s="25"/>
      <c r="J384" s="51"/>
      <c r="K384" s="50"/>
    </row>
    <row r="385" spans="2:11" x14ac:dyDescent="0.4">
      <c r="B385" t="s">
        <v>181</v>
      </c>
      <c r="C385" s="48">
        <v>2025</v>
      </c>
      <c r="D385" s="84">
        <v>0.44</v>
      </c>
      <c r="E385" s="22" t="s">
        <v>31</v>
      </c>
      <c r="F385" s="52">
        <v>1441</v>
      </c>
      <c r="G385" s="76">
        <v>1.02</v>
      </c>
      <c r="H385" s="50" t="s">
        <v>408</v>
      </c>
      <c r="I385" s="52"/>
      <c r="J385" s="53"/>
      <c r="K385" s="41"/>
    </row>
    <row r="386" spans="2:11" x14ac:dyDescent="0.4">
      <c r="B386" t="s">
        <v>182</v>
      </c>
      <c r="C386" s="48">
        <v>535</v>
      </c>
      <c r="D386" s="84">
        <v>0.28000000000000003</v>
      </c>
      <c r="E386" s="22" t="s">
        <v>31</v>
      </c>
      <c r="F386" s="25" t="s">
        <v>13</v>
      </c>
      <c r="G386" s="51" t="s">
        <v>13</v>
      </c>
      <c r="H386" s="50" t="s">
        <v>13</v>
      </c>
      <c r="I386" s="25"/>
      <c r="J386" s="51"/>
      <c r="K386" s="50"/>
    </row>
    <row r="387" spans="2:11" x14ac:dyDescent="0.4">
      <c r="B387" t="s">
        <v>183</v>
      </c>
      <c r="C387" s="45">
        <v>585</v>
      </c>
      <c r="D387" s="58">
        <v>0.18</v>
      </c>
      <c r="E387" s="43" t="s">
        <v>31</v>
      </c>
      <c r="F387" s="25" t="s">
        <v>13</v>
      </c>
      <c r="G387" s="51" t="s">
        <v>13</v>
      </c>
      <c r="H387" s="50" t="s">
        <v>13</v>
      </c>
      <c r="I387" s="25"/>
      <c r="J387" s="51"/>
      <c r="K387" s="50"/>
    </row>
    <row r="388" spans="2:11" x14ac:dyDescent="0.4">
      <c r="B388" s="1" t="s">
        <v>185</v>
      </c>
      <c r="C388" s="46" t="s">
        <v>13</v>
      </c>
      <c r="D388" s="47" t="s">
        <v>13</v>
      </c>
      <c r="E388" s="44" t="s">
        <v>13</v>
      </c>
      <c r="F388" s="54">
        <v>562</v>
      </c>
      <c r="G388" s="83">
        <v>2.7</v>
      </c>
      <c r="H388" s="38" t="s">
        <v>408</v>
      </c>
      <c r="I388" s="54"/>
      <c r="J388" s="55"/>
      <c r="K388" s="38"/>
    </row>
    <row r="390" spans="2:11" x14ac:dyDescent="0.4">
      <c r="B390" s="98" t="s">
        <v>184</v>
      </c>
    </row>
    <row r="391" spans="2:11" x14ac:dyDescent="0.4">
      <c r="B391" s="98" t="s">
        <v>296</v>
      </c>
    </row>
    <row r="393" spans="2:11" x14ac:dyDescent="0.4">
      <c r="C393" s="159" t="s">
        <v>479</v>
      </c>
      <c r="D393" s="159"/>
      <c r="E393" s="160"/>
      <c r="F393" s="163"/>
      <c r="G393" s="163"/>
      <c r="H393" s="164"/>
      <c r="I393" s="163"/>
      <c r="J393" s="163"/>
      <c r="K393" s="164"/>
    </row>
    <row r="394" spans="2:11" x14ac:dyDescent="0.4">
      <c r="B394" s="1"/>
      <c r="C394" s="19" t="s">
        <v>18</v>
      </c>
      <c r="D394" s="19" t="s">
        <v>19</v>
      </c>
      <c r="E394" s="39" t="s">
        <v>11</v>
      </c>
      <c r="F394" s="19"/>
      <c r="G394" s="19"/>
      <c r="H394" s="39"/>
      <c r="I394" s="19"/>
      <c r="J394" s="19"/>
      <c r="K394" s="39"/>
    </row>
    <row r="395" spans="2:11" x14ac:dyDescent="0.4">
      <c r="B395" s="26" t="s">
        <v>186</v>
      </c>
      <c r="C395" s="27">
        <v>3409</v>
      </c>
      <c r="D395" s="28">
        <v>0.76</v>
      </c>
      <c r="E395" s="96" t="s">
        <v>67</v>
      </c>
      <c r="F395" s="123"/>
      <c r="G395" s="126"/>
      <c r="H395" s="125"/>
      <c r="I395" s="123"/>
      <c r="J395" s="126"/>
      <c r="K395" s="125"/>
    </row>
    <row r="399" spans="2:11" x14ac:dyDescent="0.4">
      <c r="C399" s="159" t="s">
        <v>480</v>
      </c>
      <c r="D399" s="159"/>
      <c r="E399" s="159"/>
      <c r="F399" s="169" t="s">
        <v>481</v>
      </c>
      <c r="G399" s="161"/>
      <c r="H399" s="162"/>
      <c r="I399" s="165"/>
      <c r="J399" s="163"/>
      <c r="K399" s="164"/>
    </row>
    <row r="400" spans="2:11" x14ac:dyDescent="0.4">
      <c r="B400" s="1"/>
      <c r="C400" s="19" t="s">
        <v>18</v>
      </c>
      <c r="D400" s="19" t="s">
        <v>19</v>
      </c>
      <c r="E400" s="20" t="s">
        <v>11</v>
      </c>
      <c r="F400" s="21" t="s">
        <v>18</v>
      </c>
      <c r="G400" s="19" t="s">
        <v>19</v>
      </c>
      <c r="H400" s="39" t="s">
        <v>11</v>
      </c>
      <c r="I400" s="21"/>
      <c r="J400" s="19"/>
      <c r="K400" s="39"/>
    </row>
    <row r="401" spans="1:11" x14ac:dyDescent="0.4">
      <c r="B401" s="129" t="s">
        <v>187</v>
      </c>
      <c r="C401" s="27">
        <v>15048</v>
      </c>
      <c r="D401" s="28">
        <v>0.17</v>
      </c>
      <c r="E401" s="29"/>
      <c r="F401" s="110">
        <v>2311</v>
      </c>
      <c r="G401" s="121">
        <v>0</v>
      </c>
      <c r="H401" s="112"/>
      <c r="I401" s="132"/>
      <c r="J401" s="134"/>
      <c r="K401" s="125"/>
    </row>
    <row r="402" spans="1:11" x14ac:dyDescent="0.4">
      <c r="B402" t="s">
        <v>188</v>
      </c>
      <c r="C402" s="48">
        <v>1196</v>
      </c>
      <c r="D402" s="84">
        <v>0.02</v>
      </c>
      <c r="E402" s="22" t="s">
        <v>31</v>
      </c>
      <c r="F402" s="25">
        <v>130</v>
      </c>
      <c r="G402" s="94">
        <v>-0.03</v>
      </c>
      <c r="H402" s="50" t="s">
        <v>382</v>
      </c>
      <c r="I402" s="25"/>
      <c r="J402" s="51"/>
      <c r="K402" s="50"/>
    </row>
    <row r="403" spans="1:11" x14ac:dyDescent="0.4">
      <c r="B403" t="s">
        <v>189</v>
      </c>
      <c r="C403" s="48">
        <v>3472</v>
      </c>
      <c r="D403" s="84">
        <v>0.6</v>
      </c>
      <c r="E403" s="22" t="s">
        <v>31</v>
      </c>
      <c r="F403" s="25">
        <v>173</v>
      </c>
      <c r="G403" s="70">
        <v>0.18</v>
      </c>
      <c r="H403" s="50" t="s">
        <v>382</v>
      </c>
      <c r="I403" s="25"/>
      <c r="J403" s="51"/>
      <c r="K403" s="50"/>
    </row>
    <row r="404" spans="1:11" x14ac:dyDescent="0.4">
      <c r="B404" t="s">
        <v>190</v>
      </c>
      <c r="C404" s="48">
        <v>850</v>
      </c>
      <c r="D404" s="95">
        <v>-0.13</v>
      </c>
      <c r="E404" s="22" t="s">
        <v>31</v>
      </c>
      <c r="F404" s="25">
        <v>105</v>
      </c>
      <c r="G404" s="70">
        <v>0.13</v>
      </c>
      <c r="H404" s="50" t="s">
        <v>382</v>
      </c>
      <c r="I404" s="25"/>
      <c r="J404" s="51"/>
      <c r="K404" s="50"/>
    </row>
    <row r="405" spans="1:11" x14ac:dyDescent="0.4">
      <c r="B405" t="s">
        <v>191</v>
      </c>
      <c r="C405" s="48">
        <v>1732</v>
      </c>
      <c r="D405" s="95">
        <v>-0.06</v>
      </c>
      <c r="E405" s="22" t="s">
        <v>136</v>
      </c>
      <c r="F405" s="25">
        <v>555</v>
      </c>
      <c r="G405" s="94">
        <v>-0.59</v>
      </c>
      <c r="H405" s="50" t="s">
        <v>382</v>
      </c>
      <c r="I405" s="25"/>
      <c r="J405" s="51"/>
      <c r="K405" s="50"/>
    </row>
    <row r="406" spans="1:11" x14ac:dyDescent="0.4">
      <c r="A406" s="86" t="s">
        <v>279</v>
      </c>
      <c r="B406" t="s">
        <v>192</v>
      </c>
      <c r="C406" s="48">
        <v>4025</v>
      </c>
      <c r="D406" s="84">
        <v>0.11</v>
      </c>
      <c r="E406" s="22" t="s">
        <v>73</v>
      </c>
      <c r="F406" s="25">
        <v>986</v>
      </c>
      <c r="G406" s="70">
        <v>2.2200000000000002</v>
      </c>
      <c r="H406" s="50" t="s">
        <v>382</v>
      </c>
      <c r="I406" s="25"/>
      <c r="J406" s="51"/>
      <c r="K406" s="50"/>
    </row>
    <row r="407" spans="1:11" x14ac:dyDescent="0.4">
      <c r="B407" t="s">
        <v>193</v>
      </c>
      <c r="C407" s="48">
        <v>616</v>
      </c>
      <c r="D407" s="95">
        <v>-0.13</v>
      </c>
      <c r="E407" s="22" t="s">
        <v>136</v>
      </c>
      <c r="F407" s="25">
        <v>44</v>
      </c>
      <c r="G407" s="94">
        <v>-0.14000000000000001</v>
      </c>
      <c r="H407" s="50" t="s">
        <v>382</v>
      </c>
      <c r="I407" s="25"/>
      <c r="J407" s="51"/>
      <c r="K407" s="50"/>
    </row>
    <row r="408" spans="1:11" x14ac:dyDescent="0.4">
      <c r="B408" t="s">
        <v>194</v>
      </c>
      <c r="C408" s="48">
        <v>595</v>
      </c>
      <c r="D408" s="95">
        <v>-0.39</v>
      </c>
      <c r="E408" s="22" t="s">
        <v>97</v>
      </c>
      <c r="F408" s="25">
        <v>166</v>
      </c>
      <c r="G408" s="70">
        <v>1.81</v>
      </c>
      <c r="H408" s="50" t="s">
        <v>409</v>
      </c>
      <c r="I408" s="25"/>
      <c r="J408" s="51"/>
      <c r="K408" s="50"/>
    </row>
    <row r="409" spans="1:11" x14ac:dyDescent="0.4">
      <c r="B409" t="s">
        <v>195</v>
      </c>
      <c r="C409" s="48">
        <v>934</v>
      </c>
      <c r="D409" s="84">
        <v>0.28999999999999998</v>
      </c>
      <c r="E409" s="22" t="s">
        <v>26</v>
      </c>
      <c r="F409" s="25" t="s">
        <v>13</v>
      </c>
      <c r="G409" s="51" t="s">
        <v>13</v>
      </c>
      <c r="H409" s="50" t="s">
        <v>13</v>
      </c>
      <c r="I409" s="25"/>
      <c r="J409" s="51"/>
      <c r="K409" s="50"/>
    </row>
    <row r="410" spans="1:11" x14ac:dyDescent="0.4">
      <c r="B410" t="s">
        <v>54</v>
      </c>
      <c r="C410" s="45">
        <v>1150</v>
      </c>
      <c r="D410" s="81">
        <v>-7.0000000000000007E-2</v>
      </c>
      <c r="E410" s="43" t="s">
        <v>69</v>
      </c>
      <c r="F410" s="25">
        <v>160</v>
      </c>
      <c r="G410" s="70">
        <v>0.04</v>
      </c>
      <c r="H410" s="50" t="s">
        <v>382</v>
      </c>
      <c r="I410" s="25"/>
      <c r="J410" s="51"/>
      <c r="K410" s="50"/>
    </row>
    <row r="411" spans="1:11" x14ac:dyDescent="0.4">
      <c r="B411" s="1" t="s">
        <v>196</v>
      </c>
      <c r="C411" s="46">
        <v>918</v>
      </c>
      <c r="D411" s="90">
        <v>0.8</v>
      </c>
      <c r="E411" s="44" t="s">
        <v>31</v>
      </c>
      <c r="F411" s="54">
        <v>38</v>
      </c>
      <c r="G411" s="97">
        <v>-0.16</v>
      </c>
      <c r="H411" s="38" t="s">
        <v>382</v>
      </c>
      <c r="I411" s="54"/>
      <c r="J411" s="55"/>
      <c r="K411" s="38"/>
    </row>
    <row r="413" spans="1:11" x14ac:dyDescent="0.4">
      <c r="B413" s="98" t="s">
        <v>198</v>
      </c>
    </row>
    <row r="414" spans="1:11" x14ac:dyDescent="0.4">
      <c r="B414" s="98" t="s">
        <v>197</v>
      </c>
    </row>
    <row r="415" spans="1:11" x14ac:dyDescent="0.4">
      <c r="B415" s="98" t="s">
        <v>199</v>
      </c>
    </row>
    <row r="418" spans="2:11" ht="15" thickBot="1" x14ac:dyDescent="0.45">
      <c r="B418" s="141" t="s">
        <v>298</v>
      </c>
      <c r="C418" s="142"/>
      <c r="D418" s="142"/>
      <c r="E418" s="142"/>
      <c r="F418" s="142"/>
      <c r="G418" s="142"/>
      <c r="H418" s="142"/>
      <c r="I418" s="142"/>
      <c r="J418" s="142"/>
      <c r="K418" s="142"/>
    </row>
    <row r="421" spans="2:11" x14ac:dyDescent="0.4">
      <c r="C421" s="159" t="s">
        <v>482</v>
      </c>
      <c r="D421" s="159"/>
      <c r="E421" s="160"/>
      <c r="F421" s="163"/>
      <c r="G421" s="163"/>
      <c r="H421" s="164"/>
      <c r="I421" s="163"/>
      <c r="J421" s="163"/>
      <c r="K421" s="164"/>
    </row>
    <row r="422" spans="2:11" x14ac:dyDescent="0.4">
      <c r="B422" s="1"/>
      <c r="C422" s="19" t="s">
        <v>18</v>
      </c>
      <c r="D422" s="19" t="s">
        <v>19</v>
      </c>
      <c r="E422" s="39" t="s">
        <v>11</v>
      </c>
      <c r="F422" s="19"/>
      <c r="G422" s="19"/>
      <c r="H422" s="39"/>
      <c r="I422" s="19"/>
      <c r="J422" s="19"/>
      <c r="K422" s="39"/>
    </row>
    <row r="423" spans="2:11" x14ac:dyDescent="0.4">
      <c r="B423" s="26" t="s">
        <v>200</v>
      </c>
      <c r="C423" s="27">
        <v>882</v>
      </c>
      <c r="D423" s="28">
        <v>0.05</v>
      </c>
      <c r="E423" s="40"/>
      <c r="F423" s="123"/>
      <c r="G423" s="126"/>
      <c r="H423" s="125"/>
      <c r="I423" s="123"/>
      <c r="J423" s="126"/>
      <c r="K423" s="125"/>
    </row>
    <row r="424" spans="2:11" x14ac:dyDescent="0.4">
      <c r="B424" t="s">
        <v>47</v>
      </c>
      <c r="C424" s="42">
        <v>149</v>
      </c>
      <c r="D424" s="12">
        <v>0.06</v>
      </c>
      <c r="E424" s="41" t="s">
        <v>26</v>
      </c>
      <c r="F424" s="42"/>
      <c r="G424" s="33"/>
      <c r="H424" s="41"/>
      <c r="I424" s="42"/>
      <c r="J424" s="33"/>
      <c r="K424" s="41"/>
    </row>
    <row r="425" spans="2:11" x14ac:dyDescent="0.4">
      <c r="B425" t="s">
        <v>201</v>
      </c>
      <c r="C425" s="42">
        <v>107</v>
      </c>
      <c r="D425" s="12">
        <v>0.73</v>
      </c>
      <c r="E425" s="41" t="s">
        <v>26</v>
      </c>
      <c r="F425" s="42"/>
      <c r="G425" s="33"/>
      <c r="H425" s="41"/>
      <c r="I425" s="42"/>
      <c r="J425" s="33"/>
      <c r="K425" s="41"/>
    </row>
    <row r="426" spans="2:11" x14ac:dyDescent="0.4">
      <c r="B426" t="s">
        <v>202</v>
      </c>
      <c r="C426" s="42">
        <v>104</v>
      </c>
      <c r="D426" s="17">
        <v>-0.09</v>
      </c>
      <c r="E426" s="41" t="s">
        <v>26</v>
      </c>
      <c r="F426" s="42"/>
      <c r="G426" s="33"/>
      <c r="H426" s="41"/>
      <c r="I426" s="42"/>
      <c r="J426" s="33"/>
      <c r="K426" s="41"/>
    </row>
    <row r="427" spans="2:11" x14ac:dyDescent="0.4">
      <c r="B427" t="s">
        <v>203</v>
      </c>
      <c r="C427" s="42">
        <v>249</v>
      </c>
      <c r="D427" s="70">
        <v>0.33</v>
      </c>
      <c r="E427" s="41" t="s">
        <v>26</v>
      </c>
      <c r="F427" s="42"/>
      <c r="G427" s="36"/>
      <c r="H427" s="41"/>
      <c r="I427" s="42"/>
      <c r="J427" s="36"/>
      <c r="K427" s="41"/>
    </row>
    <row r="428" spans="2:11" x14ac:dyDescent="0.4">
      <c r="B428" s="1" t="s">
        <v>204</v>
      </c>
      <c r="C428" s="8">
        <v>31</v>
      </c>
      <c r="D428" s="32">
        <v>0</v>
      </c>
      <c r="E428" s="38" t="s">
        <v>26</v>
      </c>
      <c r="F428" s="8"/>
      <c r="G428" s="32"/>
      <c r="H428" s="38"/>
      <c r="I428" s="8"/>
      <c r="J428" s="32"/>
      <c r="K428" s="38"/>
    </row>
    <row r="431" spans="2:11" x14ac:dyDescent="0.4">
      <c r="C431" s="163"/>
      <c r="D431" s="163"/>
      <c r="E431" s="163"/>
      <c r="F431" s="169" t="s">
        <v>483</v>
      </c>
      <c r="G431" s="161"/>
      <c r="H431" s="162"/>
      <c r="I431" s="165"/>
      <c r="J431" s="163"/>
      <c r="K431" s="164"/>
    </row>
    <row r="432" spans="2:11" x14ac:dyDescent="0.4">
      <c r="B432" s="1"/>
      <c r="C432" s="19"/>
      <c r="D432" s="19"/>
      <c r="E432" s="20"/>
      <c r="F432" s="21" t="s">
        <v>18</v>
      </c>
      <c r="G432" s="19" t="s">
        <v>19</v>
      </c>
      <c r="H432" s="39" t="s">
        <v>11</v>
      </c>
      <c r="I432" s="21"/>
      <c r="J432" s="19"/>
      <c r="K432" s="39"/>
    </row>
    <row r="433" spans="2:11" x14ac:dyDescent="0.4">
      <c r="B433" s="127" t="s">
        <v>496</v>
      </c>
      <c r="C433" s="123"/>
      <c r="D433" s="126"/>
      <c r="E433" s="137"/>
      <c r="F433" s="110"/>
      <c r="G433" s="121"/>
      <c r="H433" s="112"/>
      <c r="I433" s="132"/>
      <c r="J433" s="134"/>
      <c r="K433" s="125"/>
    </row>
    <row r="434" spans="2:11" x14ac:dyDescent="0.4">
      <c r="B434" t="s">
        <v>205</v>
      </c>
      <c r="C434" s="48"/>
      <c r="D434" s="49"/>
      <c r="E434" s="22"/>
      <c r="F434" s="25">
        <v>695</v>
      </c>
      <c r="G434" s="51" t="s">
        <v>13</v>
      </c>
      <c r="H434" s="50" t="s">
        <v>410</v>
      </c>
      <c r="I434" s="25"/>
      <c r="J434" s="51"/>
      <c r="K434" s="50"/>
    </row>
    <row r="435" spans="2:11" x14ac:dyDescent="0.4">
      <c r="B435" t="s">
        <v>206</v>
      </c>
      <c r="C435" s="48"/>
      <c r="D435" s="49"/>
      <c r="E435" s="22"/>
      <c r="F435" s="25">
        <v>808</v>
      </c>
      <c r="G435" s="51" t="s">
        <v>13</v>
      </c>
      <c r="H435" s="50" t="s">
        <v>410</v>
      </c>
      <c r="I435" s="25"/>
      <c r="J435" s="51"/>
      <c r="K435" s="50"/>
    </row>
    <row r="436" spans="2:11" x14ac:dyDescent="0.4">
      <c r="B436" t="s">
        <v>207</v>
      </c>
      <c r="C436" s="48"/>
      <c r="D436" s="49"/>
      <c r="E436" s="22"/>
      <c r="F436" s="25">
        <v>99</v>
      </c>
      <c r="G436" s="51" t="s">
        <v>13</v>
      </c>
      <c r="H436" s="50" t="s">
        <v>410</v>
      </c>
      <c r="I436" s="25"/>
      <c r="J436" s="51"/>
      <c r="K436" s="50"/>
    </row>
    <row r="437" spans="2:11" x14ac:dyDescent="0.4">
      <c r="B437" t="s">
        <v>208</v>
      </c>
      <c r="C437" s="48"/>
      <c r="D437" s="49"/>
      <c r="E437" s="22"/>
      <c r="F437" s="25">
        <v>222</v>
      </c>
      <c r="G437" s="51" t="s">
        <v>13</v>
      </c>
      <c r="H437" s="50" t="s">
        <v>410</v>
      </c>
      <c r="I437" s="25"/>
      <c r="J437" s="51"/>
      <c r="K437" s="50"/>
    </row>
    <row r="438" spans="2:11" x14ac:dyDescent="0.4">
      <c r="B438" t="s">
        <v>209</v>
      </c>
      <c r="C438" s="48"/>
      <c r="D438" s="49"/>
      <c r="E438" s="22"/>
      <c r="F438" s="25">
        <v>63</v>
      </c>
      <c r="G438" s="51" t="s">
        <v>13</v>
      </c>
      <c r="H438" s="50" t="s">
        <v>410</v>
      </c>
      <c r="I438" s="25"/>
      <c r="J438" s="51"/>
      <c r="K438" s="50"/>
    </row>
    <row r="439" spans="2:11" x14ac:dyDescent="0.4">
      <c r="B439" t="s">
        <v>210</v>
      </c>
      <c r="C439" s="48"/>
      <c r="D439" s="49"/>
      <c r="E439" s="22"/>
      <c r="F439" s="25">
        <v>80</v>
      </c>
      <c r="G439" s="51" t="s">
        <v>13</v>
      </c>
      <c r="H439" s="50" t="s">
        <v>410</v>
      </c>
      <c r="I439" s="25"/>
      <c r="J439" s="51"/>
      <c r="K439" s="50"/>
    </row>
    <row r="440" spans="2:11" x14ac:dyDescent="0.4">
      <c r="C440" s="48"/>
      <c r="D440" s="49"/>
      <c r="E440" s="22"/>
      <c r="F440" s="25"/>
      <c r="G440" s="51"/>
      <c r="H440" s="50"/>
      <c r="I440" s="25"/>
      <c r="J440" s="51"/>
      <c r="K440" s="50"/>
    </row>
    <row r="441" spans="2:11" x14ac:dyDescent="0.4">
      <c r="B441" s="127" t="s">
        <v>497</v>
      </c>
      <c r="C441" s="123"/>
      <c r="D441" s="126"/>
      <c r="E441" s="137"/>
      <c r="F441" s="110"/>
      <c r="G441" s="121"/>
      <c r="H441" s="112"/>
      <c r="I441" s="132"/>
      <c r="J441" s="134"/>
      <c r="K441" s="125"/>
    </row>
    <row r="442" spans="2:11" x14ac:dyDescent="0.4">
      <c r="B442" t="s">
        <v>211</v>
      </c>
      <c r="C442" s="48"/>
      <c r="D442" s="49"/>
      <c r="E442" s="22"/>
      <c r="F442" s="25">
        <v>317</v>
      </c>
      <c r="G442" s="51" t="s">
        <v>13</v>
      </c>
      <c r="H442" s="50" t="s">
        <v>73</v>
      </c>
      <c r="I442" s="25"/>
      <c r="J442" s="51"/>
      <c r="K442" s="50"/>
    </row>
    <row r="443" spans="2:11" x14ac:dyDescent="0.4">
      <c r="B443" t="s">
        <v>212</v>
      </c>
      <c r="C443" s="48"/>
      <c r="D443" s="49"/>
      <c r="E443" s="22"/>
      <c r="F443" s="25">
        <v>207</v>
      </c>
      <c r="G443" s="51" t="s">
        <v>13</v>
      </c>
      <c r="H443" s="50" t="s">
        <v>73</v>
      </c>
      <c r="I443" s="25"/>
      <c r="J443" s="51"/>
      <c r="K443" s="50"/>
    </row>
    <row r="444" spans="2:11" x14ac:dyDescent="0.4">
      <c r="B444" t="s">
        <v>213</v>
      </c>
      <c r="C444" s="48"/>
      <c r="D444" s="49"/>
      <c r="E444" s="22"/>
      <c r="F444" s="25">
        <v>1339</v>
      </c>
      <c r="G444" s="51" t="s">
        <v>13</v>
      </c>
      <c r="H444" s="50" t="s">
        <v>73</v>
      </c>
      <c r="I444" s="25"/>
      <c r="J444" s="51"/>
      <c r="K444" s="50"/>
    </row>
    <row r="445" spans="2:11" x14ac:dyDescent="0.4">
      <c r="B445" s="1" t="s">
        <v>214</v>
      </c>
      <c r="C445" s="46"/>
      <c r="D445" s="47"/>
      <c r="E445" s="44"/>
      <c r="F445" s="54">
        <v>73</v>
      </c>
      <c r="G445" s="47" t="s">
        <v>13</v>
      </c>
      <c r="H445" s="38" t="s">
        <v>73</v>
      </c>
      <c r="I445" s="54"/>
      <c r="J445" s="55"/>
      <c r="K445" s="38"/>
    </row>
    <row r="447" spans="2:11" x14ac:dyDescent="0.4">
      <c r="B447" s="98" t="s">
        <v>498</v>
      </c>
      <c r="C447" s="98" t="s">
        <v>499</v>
      </c>
    </row>
    <row r="448" spans="2:11" x14ac:dyDescent="0.4">
      <c r="B448" s="98"/>
      <c r="C448" s="98" t="s">
        <v>411</v>
      </c>
    </row>
    <row r="450" spans="1:11" x14ac:dyDescent="0.4">
      <c r="C450" s="159" t="s">
        <v>484</v>
      </c>
      <c r="D450" s="159"/>
      <c r="E450" s="160"/>
      <c r="F450" s="163"/>
      <c r="G450" s="163"/>
      <c r="H450" s="164"/>
      <c r="I450" s="163"/>
      <c r="J450" s="163"/>
      <c r="K450" s="164"/>
    </row>
    <row r="451" spans="1:11" x14ac:dyDescent="0.4">
      <c r="B451" s="1"/>
      <c r="C451" s="19" t="s">
        <v>18</v>
      </c>
      <c r="D451" s="19" t="s">
        <v>19</v>
      </c>
      <c r="E451" s="39" t="s">
        <v>11</v>
      </c>
      <c r="F451" s="19"/>
      <c r="G451" s="19"/>
      <c r="H451" s="39"/>
      <c r="I451" s="19"/>
      <c r="J451" s="19"/>
      <c r="K451" s="39"/>
    </row>
    <row r="452" spans="1:11" x14ac:dyDescent="0.4">
      <c r="B452" s="26" t="s">
        <v>216</v>
      </c>
      <c r="C452" s="27">
        <v>642</v>
      </c>
      <c r="D452" s="109">
        <v>-0.28000000000000003</v>
      </c>
      <c r="E452" s="40" t="s">
        <v>215</v>
      </c>
      <c r="F452" s="123"/>
      <c r="G452" s="126"/>
      <c r="H452" s="125"/>
      <c r="I452" s="123"/>
      <c r="J452" s="126"/>
      <c r="K452" s="125"/>
    </row>
    <row r="455" spans="1:11" ht="15" thickBot="1" x14ac:dyDescent="0.45">
      <c r="B455" s="141" t="s">
        <v>217</v>
      </c>
      <c r="C455" s="142"/>
      <c r="D455" s="142"/>
      <c r="E455" s="142"/>
      <c r="F455" s="142"/>
      <c r="G455" s="142"/>
      <c r="H455" s="142"/>
      <c r="I455" s="142"/>
      <c r="J455" s="142"/>
      <c r="K455" s="142"/>
    </row>
    <row r="458" spans="1:11" x14ac:dyDescent="0.4">
      <c r="C458" s="159" t="s">
        <v>485</v>
      </c>
      <c r="D458" s="159"/>
      <c r="E458" s="160"/>
      <c r="F458" s="161" t="s">
        <v>486</v>
      </c>
      <c r="G458" s="161"/>
      <c r="H458" s="162"/>
      <c r="I458" s="163"/>
      <c r="J458" s="163"/>
      <c r="K458" s="164"/>
    </row>
    <row r="459" spans="1:11" x14ac:dyDescent="0.4">
      <c r="B459" s="1"/>
      <c r="C459" s="19" t="s">
        <v>18</v>
      </c>
      <c r="D459" s="19" t="s">
        <v>19</v>
      </c>
      <c r="E459" s="39"/>
      <c r="F459" s="19" t="s">
        <v>18</v>
      </c>
      <c r="G459" s="19" t="s">
        <v>19</v>
      </c>
      <c r="H459" s="39"/>
      <c r="I459" s="19"/>
      <c r="J459" s="19"/>
      <c r="K459" s="39"/>
    </row>
    <row r="460" spans="1:11" x14ac:dyDescent="0.4">
      <c r="A460" s="86" t="s">
        <v>279</v>
      </c>
      <c r="B460" s="129" t="s">
        <v>299</v>
      </c>
      <c r="C460" s="27">
        <v>5474</v>
      </c>
      <c r="D460" s="109">
        <v>-0.06</v>
      </c>
      <c r="E460" s="40" t="s">
        <v>31</v>
      </c>
      <c r="F460" s="119">
        <v>527</v>
      </c>
      <c r="G460" s="122" t="s">
        <v>13</v>
      </c>
      <c r="H460" s="112" t="s">
        <v>73</v>
      </c>
      <c r="I460" s="123"/>
      <c r="J460" s="126"/>
      <c r="K460" s="125"/>
    </row>
    <row r="462" spans="1:11" x14ac:dyDescent="0.4">
      <c r="B462" s="98" t="s">
        <v>218</v>
      </c>
    </row>
    <row r="463" spans="1:11" x14ac:dyDescent="0.4">
      <c r="B463" s="98" t="s">
        <v>412</v>
      </c>
    </row>
    <row r="466" spans="1:14" x14ac:dyDescent="0.4">
      <c r="C466" s="159" t="s">
        <v>488</v>
      </c>
      <c r="D466" s="159"/>
      <c r="E466" s="160"/>
      <c r="F466" s="161" t="s">
        <v>487</v>
      </c>
      <c r="G466" s="161"/>
      <c r="H466" s="162"/>
      <c r="I466" s="163"/>
      <c r="J466" s="163"/>
      <c r="K466" s="164"/>
    </row>
    <row r="467" spans="1:14" x14ac:dyDescent="0.4">
      <c r="B467" s="1"/>
      <c r="C467" s="19" t="s">
        <v>18</v>
      </c>
      <c r="D467" s="19" t="s">
        <v>19</v>
      </c>
      <c r="E467" s="39" t="s">
        <v>11</v>
      </c>
      <c r="F467" s="19" t="s">
        <v>18</v>
      </c>
      <c r="G467" s="19" t="s">
        <v>19</v>
      </c>
      <c r="H467" s="39"/>
      <c r="I467" s="19"/>
      <c r="J467" s="19"/>
      <c r="K467" s="39"/>
    </row>
    <row r="468" spans="1:14" x14ac:dyDescent="0.4">
      <c r="B468" s="129" t="s">
        <v>300</v>
      </c>
      <c r="C468" s="27">
        <v>15147</v>
      </c>
      <c r="D468" s="28">
        <v>0.5</v>
      </c>
      <c r="E468" s="40"/>
      <c r="F468" s="119">
        <v>6471</v>
      </c>
      <c r="G468" s="122" t="s">
        <v>13</v>
      </c>
      <c r="H468" s="112"/>
      <c r="I468" s="123"/>
      <c r="J468" s="126"/>
      <c r="K468" s="125"/>
    </row>
    <row r="469" spans="1:14" x14ac:dyDescent="0.4">
      <c r="B469" t="s">
        <v>219</v>
      </c>
      <c r="C469" s="42">
        <v>775</v>
      </c>
      <c r="D469" s="17">
        <v>-0.22</v>
      </c>
      <c r="E469" s="41" t="s">
        <v>224</v>
      </c>
      <c r="F469" s="42">
        <v>239</v>
      </c>
      <c r="G469" s="51" t="s">
        <v>13</v>
      </c>
      <c r="H469" s="41" t="s">
        <v>73</v>
      </c>
      <c r="I469" s="42"/>
      <c r="J469" s="33"/>
      <c r="K469" s="41"/>
    </row>
    <row r="470" spans="1:14" x14ac:dyDescent="0.4">
      <c r="B470" t="s">
        <v>220</v>
      </c>
      <c r="C470" s="42">
        <v>749</v>
      </c>
      <c r="D470" s="12">
        <v>0.49</v>
      </c>
      <c r="E470" s="41" t="s">
        <v>224</v>
      </c>
      <c r="F470" s="42">
        <v>111</v>
      </c>
      <c r="G470" s="51" t="s">
        <v>13</v>
      </c>
      <c r="H470" s="41" t="s">
        <v>73</v>
      </c>
      <c r="I470" s="42"/>
      <c r="J470" s="33"/>
      <c r="K470" s="41"/>
    </row>
    <row r="471" spans="1:14" x14ac:dyDescent="0.4">
      <c r="B471" t="s">
        <v>223</v>
      </c>
      <c r="C471" s="42">
        <v>595</v>
      </c>
      <c r="D471" s="12">
        <v>0.09</v>
      </c>
      <c r="E471" s="41" t="s">
        <v>224</v>
      </c>
      <c r="F471" s="42">
        <v>132</v>
      </c>
      <c r="G471" s="51" t="s">
        <v>13</v>
      </c>
      <c r="H471" s="41" t="s">
        <v>73</v>
      </c>
      <c r="I471" s="42"/>
      <c r="J471" s="33"/>
      <c r="K471" s="41"/>
      <c r="N471" s="100"/>
    </row>
    <row r="472" spans="1:14" x14ac:dyDescent="0.4">
      <c r="A472" s="86" t="s">
        <v>279</v>
      </c>
      <c r="B472" t="s">
        <v>221</v>
      </c>
      <c r="C472" s="42">
        <v>13155</v>
      </c>
      <c r="D472" s="70">
        <v>0.6</v>
      </c>
      <c r="E472" s="41" t="s">
        <v>224</v>
      </c>
      <c r="F472" s="42">
        <v>6116</v>
      </c>
      <c r="G472" s="36" t="s">
        <v>13</v>
      </c>
      <c r="H472" s="41" t="s">
        <v>73</v>
      </c>
      <c r="I472" s="42"/>
      <c r="J472" s="36"/>
      <c r="K472" s="41"/>
    </row>
    <row r="473" spans="1:14" x14ac:dyDescent="0.4">
      <c r="B473" s="1" t="s">
        <v>222</v>
      </c>
      <c r="C473" s="8">
        <v>136</v>
      </c>
      <c r="D473" s="16">
        <v>-0.28000000000000003</v>
      </c>
      <c r="E473" s="38" t="s">
        <v>224</v>
      </c>
      <c r="F473" s="8">
        <v>27</v>
      </c>
      <c r="G473" s="47" t="s">
        <v>13</v>
      </c>
      <c r="H473" s="38" t="s">
        <v>73</v>
      </c>
      <c r="I473" s="8"/>
      <c r="J473" s="32"/>
      <c r="K473" s="38"/>
    </row>
    <row r="475" spans="1:14" x14ac:dyDescent="0.4">
      <c r="B475" s="98" t="s">
        <v>412</v>
      </c>
    </row>
    <row r="477" spans="1:14" x14ac:dyDescent="0.4">
      <c r="C477" s="159" t="s">
        <v>489</v>
      </c>
      <c r="D477" s="159"/>
      <c r="E477" s="160"/>
      <c r="F477" s="161" t="s">
        <v>462</v>
      </c>
      <c r="G477" s="161"/>
      <c r="H477" s="162"/>
      <c r="I477" s="163"/>
      <c r="J477" s="163"/>
      <c r="K477" s="164"/>
    </row>
    <row r="478" spans="1:14" x14ac:dyDescent="0.4">
      <c r="B478" s="1"/>
      <c r="C478" s="19" t="s">
        <v>18</v>
      </c>
      <c r="D478" s="19" t="s">
        <v>19</v>
      </c>
      <c r="E478" s="39" t="s">
        <v>11</v>
      </c>
      <c r="F478" s="19" t="s">
        <v>18</v>
      </c>
      <c r="G478" s="19" t="s">
        <v>19</v>
      </c>
      <c r="H478" s="39"/>
      <c r="I478" s="19"/>
      <c r="J478" s="19"/>
      <c r="K478" s="39"/>
    </row>
    <row r="479" spans="1:14" x14ac:dyDescent="0.4">
      <c r="B479" s="129" t="s">
        <v>168</v>
      </c>
      <c r="C479" s="27">
        <v>4004</v>
      </c>
      <c r="D479" s="28">
        <v>0.51</v>
      </c>
      <c r="E479" s="40"/>
      <c r="F479" s="119">
        <v>89</v>
      </c>
      <c r="G479" s="122" t="s">
        <v>13</v>
      </c>
      <c r="H479" s="112" t="s">
        <v>73</v>
      </c>
      <c r="I479" s="123"/>
      <c r="J479" s="126"/>
      <c r="K479" s="125"/>
    </row>
    <row r="480" spans="1:14" x14ac:dyDescent="0.4">
      <c r="B480" t="s">
        <v>225</v>
      </c>
      <c r="C480" s="42">
        <v>2969</v>
      </c>
      <c r="D480" s="12">
        <v>1.86</v>
      </c>
      <c r="E480" s="41" t="s">
        <v>26</v>
      </c>
      <c r="F480" s="42">
        <v>27</v>
      </c>
      <c r="G480" s="51" t="s">
        <v>13</v>
      </c>
      <c r="H480" s="41" t="s">
        <v>413</v>
      </c>
      <c r="I480" s="42"/>
      <c r="J480" s="33"/>
      <c r="K480" s="41"/>
    </row>
    <row r="481" spans="2:11" x14ac:dyDescent="0.4">
      <c r="B481" s="1" t="s">
        <v>226</v>
      </c>
      <c r="C481" s="8">
        <v>1272</v>
      </c>
      <c r="D481" s="16">
        <v>-0.21</v>
      </c>
      <c r="E481" s="38" t="s">
        <v>31</v>
      </c>
      <c r="F481" s="8">
        <v>56</v>
      </c>
      <c r="G481" s="47" t="s">
        <v>13</v>
      </c>
      <c r="H481" s="38" t="s">
        <v>413</v>
      </c>
      <c r="I481" s="8"/>
      <c r="J481" s="32"/>
      <c r="K481" s="38"/>
    </row>
    <row r="483" spans="2:11" x14ac:dyDescent="0.4">
      <c r="B483" s="98" t="s">
        <v>227</v>
      </c>
    </row>
    <row r="484" spans="2:11" x14ac:dyDescent="0.4">
      <c r="B484" s="98" t="s">
        <v>303</v>
      </c>
    </row>
    <row r="485" spans="2:11" x14ac:dyDescent="0.4">
      <c r="B485" s="98"/>
    </row>
    <row r="486" spans="2:11" x14ac:dyDescent="0.4">
      <c r="B486" s="98"/>
    </row>
    <row r="487" spans="2:11" ht="15" thickBot="1" x14ac:dyDescent="0.45">
      <c r="B487" s="141" t="s">
        <v>373</v>
      </c>
      <c r="C487" s="142"/>
      <c r="D487" s="142"/>
      <c r="E487" s="142"/>
      <c r="F487" s="142"/>
      <c r="G487" s="142"/>
      <c r="H487" s="142"/>
      <c r="I487" s="142"/>
      <c r="J487" s="142"/>
      <c r="K487" s="142"/>
    </row>
    <row r="488" spans="2:11" x14ac:dyDescent="0.4">
      <c r="B488" s="98"/>
    </row>
    <row r="489" spans="2:11" x14ac:dyDescent="0.4">
      <c r="B489" s="98"/>
    </row>
    <row r="490" spans="2:11" x14ac:dyDescent="0.4">
      <c r="C490" s="159" t="s">
        <v>490</v>
      </c>
      <c r="D490" s="159"/>
      <c r="E490" s="159"/>
      <c r="F490" s="169" t="s">
        <v>491</v>
      </c>
      <c r="G490" s="161"/>
      <c r="H490" s="161"/>
      <c r="I490" s="166" t="s">
        <v>492</v>
      </c>
      <c r="J490" s="167"/>
      <c r="K490" s="168"/>
    </row>
    <row r="491" spans="2:11" x14ac:dyDescent="0.4">
      <c r="B491" s="1"/>
      <c r="C491" s="19" t="s">
        <v>378</v>
      </c>
      <c r="D491" s="19" t="s">
        <v>19</v>
      </c>
      <c r="E491" s="20" t="s">
        <v>368</v>
      </c>
      <c r="F491" s="21" t="s">
        <v>378</v>
      </c>
      <c r="G491" s="19" t="s">
        <v>19</v>
      </c>
      <c r="H491" s="20" t="s">
        <v>368</v>
      </c>
      <c r="I491" s="21" t="s">
        <v>378</v>
      </c>
      <c r="J491" s="19" t="s">
        <v>19</v>
      </c>
      <c r="K491" s="39" t="s">
        <v>368</v>
      </c>
    </row>
    <row r="492" spans="2:11" x14ac:dyDescent="0.4">
      <c r="B492" s="129"/>
      <c r="C492" s="27">
        <f>SUM(C493:C513)</f>
        <v>23738</v>
      </c>
      <c r="D492" s="28">
        <v>0.11</v>
      </c>
      <c r="E492" s="29"/>
      <c r="F492" s="110">
        <f>SUM(F493:F513)</f>
        <v>4189</v>
      </c>
      <c r="G492" s="111">
        <v>0.3</v>
      </c>
      <c r="H492" s="118"/>
      <c r="I492" s="113">
        <f>SUM(I493:I513)</f>
        <v>869</v>
      </c>
      <c r="J492" s="148">
        <v>-0.09</v>
      </c>
      <c r="K492" s="115"/>
    </row>
    <row r="493" spans="2:11" x14ac:dyDescent="0.4">
      <c r="B493" t="s">
        <v>240</v>
      </c>
      <c r="C493" s="7">
        <v>1601</v>
      </c>
      <c r="D493" s="15">
        <v>-0.03</v>
      </c>
      <c r="E493" s="105">
        <f>C493/$C$492</f>
        <v>6.7444603589181903E-2</v>
      </c>
      <c r="F493" s="9">
        <v>402</v>
      </c>
      <c r="G493" s="17">
        <v>-0.16</v>
      </c>
      <c r="H493" s="138">
        <f>F493/$F$492</f>
        <v>9.5965624253998572E-2</v>
      </c>
      <c r="I493" s="9">
        <v>131</v>
      </c>
      <c r="J493" s="18">
        <v>-0.1</v>
      </c>
      <c r="K493" s="102">
        <f>(I493/$I$492)</f>
        <v>0.15074798619102417</v>
      </c>
    </row>
    <row r="494" spans="2:11" x14ac:dyDescent="0.4">
      <c r="B494" t="s">
        <v>375</v>
      </c>
      <c r="C494" s="7">
        <v>491</v>
      </c>
      <c r="D494" s="15">
        <v>-0.28999999999999998</v>
      </c>
      <c r="E494" s="105">
        <f t="shared" ref="E494:E513" si="5">C494/$C$492</f>
        <v>2.0684135141966466E-2</v>
      </c>
      <c r="F494" s="63">
        <v>134</v>
      </c>
      <c r="G494" s="70">
        <v>0.4</v>
      </c>
      <c r="H494" s="138">
        <f t="shared" ref="H494:H510" si="6">F494/$F$492</f>
        <v>3.1988541417999519E-2</v>
      </c>
      <c r="I494" s="25" t="s">
        <v>13</v>
      </c>
      <c r="J494" s="65" t="s">
        <v>13</v>
      </c>
      <c r="K494" s="50" t="s">
        <v>13</v>
      </c>
    </row>
    <row r="495" spans="2:11" x14ac:dyDescent="0.4">
      <c r="B495" t="s">
        <v>242</v>
      </c>
      <c r="C495" s="7">
        <v>1090</v>
      </c>
      <c r="D495" s="81">
        <v>-0.13</v>
      </c>
      <c r="E495" s="105">
        <f t="shared" si="5"/>
        <v>4.5917937484202545E-2</v>
      </c>
      <c r="F495" s="63">
        <v>255</v>
      </c>
      <c r="G495" s="70">
        <v>0.61</v>
      </c>
      <c r="H495" s="138">
        <f t="shared" si="6"/>
        <v>6.0873716877536406E-2</v>
      </c>
      <c r="I495" s="25">
        <v>141</v>
      </c>
      <c r="J495" s="88">
        <v>-0.19</v>
      </c>
      <c r="K495" s="102">
        <f>(I495/$I$492)</f>
        <v>0.16225546605293439</v>
      </c>
    </row>
    <row r="496" spans="2:11" x14ac:dyDescent="0.4">
      <c r="B496" t="s">
        <v>243</v>
      </c>
      <c r="C496" s="7">
        <v>1257</v>
      </c>
      <c r="D496" s="15">
        <v>-0.25</v>
      </c>
      <c r="E496" s="105">
        <f t="shared" si="5"/>
        <v>5.2953071025360184E-2</v>
      </c>
      <c r="F496" s="63">
        <v>237</v>
      </c>
      <c r="G496" s="94">
        <v>-0.04</v>
      </c>
      <c r="H496" s="138">
        <f t="shared" si="6"/>
        <v>5.6576748627357364E-2</v>
      </c>
      <c r="I496" s="25" t="s">
        <v>13</v>
      </c>
      <c r="J496" s="65" t="s">
        <v>13</v>
      </c>
      <c r="K496" s="50" t="s">
        <v>13</v>
      </c>
    </row>
    <row r="497" spans="2:11" x14ac:dyDescent="0.4">
      <c r="B497" t="s">
        <v>244</v>
      </c>
      <c r="C497" s="7">
        <v>199</v>
      </c>
      <c r="D497" s="31" t="s">
        <v>13</v>
      </c>
      <c r="E497" s="105">
        <f t="shared" si="5"/>
        <v>8.3831830819782634E-3</v>
      </c>
      <c r="F497" s="63" t="s">
        <v>13</v>
      </c>
      <c r="G497" s="71" t="s">
        <v>13</v>
      </c>
      <c r="H497" s="139" t="s">
        <v>13</v>
      </c>
      <c r="I497" s="25" t="s">
        <v>13</v>
      </c>
      <c r="J497" s="65" t="s">
        <v>13</v>
      </c>
      <c r="K497" s="50" t="s">
        <v>13</v>
      </c>
    </row>
    <row r="498" spans="2:11" x14ac:dyDescent="0.4">
      <c r="B498" t="s">
        <v>245</v>
      </c>
      <c r="C498" s="7">
        <v>3138</v>
      </c>
      <c r="D498" s="11">
        <v>0.21</v>
      </c>
      <c r="E498" s="105">
        <f t="shared" si="5"/>
        <v>0.13219310809672255</v>
      </c>
      <c r="F498" s="9">
        <v>536</v>
      </c>
      <c r="G498" s="12">
        <v>0.22</v>
      </c>
      <c r="H498" s="138">
        <f t="shared" si="6"/>
        <v>0.12795416567199808</v>
      </c>
      <c r="I498" s="25" t="s">
        <v>13</v>
      </c>
      <c r="J498" s="65" t="s">
        <v>13</v>
      </c>
      <c r="K498" s="50" t="s">
        <v>13</v>
      </c>
    </row>
    <row r="499" spans="2:11" x14ac:dyDescent="0.4">
      <c r="B499" t="s">
        <v>380</v>
      </c>
      <c r="C499" s="7">
        <v>59</v>
      </c>
      <c r="D499" s="31" t="s">
        <v>13</v>
      </c>
      <c r="E499" s="105">
        <f t="shared" si="5"/>
        <v>2.4854663408880274E-3</v>
      </c>
      <c r="F499" s="25" t="s">
        <v>13</v>
      </c>
      <c r="G499" s="71" t="s">
        <v>13</v>
      </c>
      <c r="H499" s="139" t="s">
        <v>13</v>
      </c>
      <c r="I499" s="25" t="s">
        <v>13</v>
      </c>
      <c r="J499" s="65" t="s">
        <v>13</v>
      </c>
      <c r="K499" s="50" t="s">
        <v>13</v>
      </c>
    </row>
    <row r="500" spans="2:11" x14ac:dyDescent="0.4">
      <c r="B500" t="s">
        <v>246</v>
      </c>
      <c r="C500" s="7">
        <v>600</v>
      </c>
      <c r="D500" s="15">
        <v>-0.12</v>
      </c>
      <c r="E500" s="105">
        <f t="shared" si="5"/>
        <v>2.5275928890386722E-2</v>
      </c>
      <c r="F500" s="9">
        <v>166</v>
      </c>
      <c r="G500" s="12">
        <v>0.32</v>
      </c>
      <c r="H500" s="138">
        <f t="shared" si="6"/>
        <v>3.9627596084984486E-2</v>
      </c>
      <c r="I500" s="25" t="s">
        <v>13</v>
      </c>
      <c r="J500" s="65" t="s">
        <v>13</v>
      </c>
      <c r="K500" s="50" t="s">
        <v>13</v>
      </c>
    </row>
    <row r="501" spans="2:11" x14ac:dyDescent="0.4">
      <c r="B501" t="s">
        <v>247</v>
      </c>
      <c r="C501" s="7">
        <v>229</v>
      </c>
      <c r="D501" s="11">
        <v>0.08</v>
      </c>
      <c r="E501" s="105">
        <f t="shared" si="5"/>
        <v>9.646979526497599E-3</v>
      </c>
      <c r="F501" s="80">
        <v>54</v>
      </c>
      <c r="G501" s="71" t="s">
        <v>13</v>
      </c>
      <c r="H501" s="138">
        <f t="shared" si="6"/>
        <v>1.289090475053712E-2</v>
      </c>
      <c r="I501" s="25" t="s">
        <v>13</v>
      </c>
      <c r="J501" s="65" t="s">
        <v>13</v>
      </c>
      <c r="K501" s="50" t="s">
        <v>13</v>
      </c>
    </row>
    <row r="502" spans="2:11" x14ac:dyDescent="0.4">
      <c r="B502" t="s">
        <v>248</v>
      </c>
      <c r="C502" s="7">
        <v>329</v>
      </c>
      <c r="D502" s="31" t="s">
        <v>13</v>
      </c>
      <c r="E502" s="105">
        <f t="shared" si="5"/>
        <v>1.3859634341562052E-2</v>
      </c>
      <c r="F502" s="25" t="s">
        <v>13</v>
      </c>
      <c r="G502" s="71" t="s">
        <v>13</v>
      </c>
      <c r="H502" s="139" t="s">
        <v>13</v>
      </c>
      <c r="I502" s="63" t="s">
        <v>13</v>
      </c>
      <c r="J502" s="65" t="s">
        <v>13</v>
      </c>
      <c r="K502" s="50" t="s">
        <v>13</v>
      </c>
    </row>
    <row r="503" spans="2:11" x14ac:dyDescent="0.4">
      <c r="B503" t="s">
        <v>249</v>
      </c>
      <c r="C503" s="45" t="s">
        <v>13</v>
      </c>
      <c r="D503" s="31" t="s">
        <v>13</v>
      </c>
      <c r="E503" s="107" t="s">
        <v>13</v>
      </c>
      <c r="F503" s="9">
        <v>87</v>
      </c>
      <c r="G503" s="71" t="s">
        <v>13</v>
      </c>
      <c r="H503" s="138">
        <f t="shared" si="6"/>
        <v>2.0768679875865361E-2</v>
      </c>
      <c r="I503" s="63" t="s">
        <v>13</v>
      </c>
      <c r="J503" s="65" t="s">
        <v>13</v>
      </c>
      <c r="K503" s="50" t="s">
        <v>13</v>
      </c>
    </row>
    <row r="504" spans="2:11" x14ac:dyDescent="0.4">
      <c r="B504" t="s">
        <v>297</v>
      </c>
      <c r="C504" s="7">
        <v>1434</v>
      </c>
      <c r="D504" s="11">
        <v>0.12</v>
      </c>
      <c r="E504" s="105">
        <f t="shared" si="5"/>
        <v>6.0409470048024265E-2</v>
      </c>
      <c r="F504" s="9">
        <v>331</v>
      </c>
      <c r="G504" s="12">
        <v>0.51</v>
      </c>
      <c r="H504" s="138">
        <f t="shared" si="6"/>
        <v>7.901647171162568E-2</v>
      </c>
      <c r="I504" s="63" t="s">
        <v>13</v>
      </c>
      <c r="J504" s="65" t="s">
        <v>13</v>
      </c>
      <c r="K504" s="50" t="s">
        <v>13</v>
      </c>
    </row>
    <row r="505" spans="2:11" x14ac:dyDescent="0.4">
      <c r="B505" t="s">
        <v>221</v>
      </c>
      <c r="C505" s="7">
        <v>528</v>
      </c>
      <c r="D505" s="31" t="s">
        <v>13</v>
      </c>
      <c r="E505" s="105">
        <f t="shared" si="5"/>
        <v>2.2242817423540315E-2</v>
      </c>
      <c r="F505" s="25" t="s">
        <v>13</v>
      </c>
      <c r="G505" s="71" t="s">
        <v>13</v>
      </c>
      <c r="H505" s="139" t="s">
        <v>13</v>
      </c>
      <c r="I505" s="63" t="s">
        <v>13</v>
      </c>
      <c r="J505" s="65" t="s">
        <v>13</v>
      </c>
      <c r="K505" s="50" t="s">
        <v>13</v>
      </c>
    </row>
    <row r="506" spans="2:11" x14ac:dyDescent="0.4">
      <c r="B506" t="s">
        <v>250</v>
      </c>
      <c r="C506" s="7">
        <v>2459</v>
      </c>
      <c r="D506" s="15">
        <v>-0.23</v>
      </c>
      <c r="E506" s="105">
        <f t="shared" si="5"/>
        <v>0.10358918190243492</v>
      </c>
      <c r="F506" s="9">
        <v>351</v>
      </c>
      <c r="G506" s="12">
        <v>0.28000000000000003</v>
      </c>
      <c r="H506" s="138">
        <f t="shared" si="6"/>
        <v>8.3790880878491292E-2</v>
      </c>
      <c r="I506" s="9">
        <v>266</v>
      </c>
      <c r="J506" s="18">
        <v>-0.12</v>
      </c>
      <c r="K506" s="102">
        <f>(I506/$I$492)</f>
        <v>0.30609896432681244</v>
      </c>
    </row>
    <row r="507" spans="2:11" x14ac:dyDescent="0.4">
      <c r="B507" t="s">
        <v>251</v>
      </c>
      <c r="C507" s="45">
        <v>1611</v>
      </c>
      <c r="D507" s="58">
        <v>0.11</v>
      </c>
      <c r="E507" s="105">
        <f t="shared" si="5"/>
        <v>6.7865869070688353E-2</v>
      </c>
      <c r="F507" s="9">
        <v>502</v>
      </c>
      <c r="G507" s="12">
        <v>0.56999999999999995</v>
      </c>
      <c r="H507" s="138">
        <f t="shared" si="6"/>
        <v>0.11983767008832658</v>
      </c>
      <c r="I507" s="9">
        <v>161</v>
      </c>
      <c r="J507" s="13">
        <v>0.03</v>
      </c>
      <c r="K507" s="102">
        <f>(I507/$I$492)</f>
        <v>0.1852704257767549</v>
      </c>
    </row>
    <row r="508" spans="2:11" x14ac:dyDescent="0.4">
      <c r="B508" t="s">
        <v>374</v>
      </c>
      <c r="C508" s="7">
        <v>5864</v>
      </c>
      <c r="D508" s="11">
        <v>0.35</v>
      </c>
      <c r="E508" s="105">
        <f t="shared" si="5"/>
        <v>0.24703007835537957</v>
      </c>
      <c r="F508" s="25">
        <v>874</v>
      </c>
      <c r="G508" s="70">
        <v>0.4</v>
      </c>
      <c r="H508" s="138">
        <f t="shared" si="6"/>
        <v>0.20864168059202673</v>
      </c>
      <c r="I508" s="63" t="s">
        <v>13</v>
      </c>
      <c r="J508" s="65" t="s">
        <v>13</v>
      </c>
      <c r="K508" s="50" t="s">
        <v>13</v>
      </c>
    </row>
    <row r="509" spans="2:11" x14ac:dyDescent="0.4">
      <c r="B509" t="s">
        <v>377</v>
      </c>
      <c r="C509" s="7">
        <v>341</v>
      </c>
      <c r="D509" s="15">
        <v>-0.22</v>
      </c>
      <c r="E509" s="105">
        <f t="shared" si="5"/>
        <v>1.4365152919369786E-2</v>
      </c>
      <c r="F509" s="9">
        <v>88</v>
      </c>
      <c r="G509" s="71" t="s">
        <v>13</v>
      </c>
      <c r="H509" s="138">
        <f t="shared" si="6"/>
        <v>2.1007400334208642E-2</v>
      </c>
      <c r="I509" s="63" t="s">
        <v>13</v>
      </c>
      <c r="J509" s="65" t="s">
        <v>13</v>
      </c>
      <c r="K509" s="50" t="s">
        <v>13</v>
      </c>
    </row>
    <row r="510" spans="2:11" x14ac:dyDescent="0.4">
      <c r="B510" t="s">
        <v>252</v>
      </c>
      <c r="C510" s="7">
        <v>1275</v>
      </c>
      <c r="D510" s="11">
        <v>0.16</v>
      </c>
      <c r="E510" s="105">
        <f t="shared" si="5"/>
        <v>5.3711348892071784E-2</v>
      </c>
      <c r="F510" s="9">
        <v>172</v>
      </c>
      <c r="G510" s="12">
        <v>0.42</v>
      </c>
      <c r="H510" s="138">
        <f t="shared" si="6"/>
        <v>4.1059918835044167E-2</v>
      </c>
      <c r="I510" s="9">
        <v>61</v>
      </c>
      <c r="J510" s="13">
        <v>0.13</v>
      </c>
      <c r="K510" s="102">
        <f>(I510/$I$492)</f>
        <v>7.0195627157652471E-2</v>
      </c>
    </row>
    <row r="511" spans="2:11" x14ac:dyDescent="0.4">
      <c r="B511" t="s">
        <v>253</v>
      </c>
      <c r="C511" s="7">
        <v>130</v>
      </c>
      <c r="D511" s="58" t="s">
        <v>13</v>
      </c>
      <c r="E511" s="105">
        <f t="shared" si="5"/>
        <v>5.4764512595837896E-3</v>
      </c>
      <c r="F511" s="9"/>
      <c r="G511" s="12"/>
      <c r="H511" s="138"/>
      <c r="I511" s="9"/>
      <c r="J511" s="13"/>
      <c r="K511" s="102"/>
    </row>
    <row r="512" spans="2:11" x14ac:dyDescent="0.4">
      <c r="B512" t="s">
        <v>381</v>
      </c>
      <c r="C512" s="45" t="s">
        <v>13</v>
      </c>
      <c r="D512" s="143" t="s">
        <v>13</v>
      </c>
      <c r="E512" s="107" t="s">
        <v>13</v>
      </c>
      <c r="F512" s="25" t="s">
        <v>13</v>
      </c>
      <c r="G512" s="71" t="s">
        <v>13</v>
      </c>
      <c r="H512" s="139" t="s">
        <v>13</v>
      </c>
      <c r="I512" s="9">
        <v>109</v>
      </c>
      <c r="J512" s="51" t="s">
        <v>13</v>
      </c>
      <c r="K512" s="102">
        <f>(I512/$I$492)</f>
        <v>0.12543153049482164</v>
      </c>
    </row>
    <row r="513" spans="2:11" x14ac:dyDescent="0.4">
      <c r="B513" s="1" t="s">
        <v>376</v>
      </c>
      <c r="C513" s="46">
        <v>1103</v>
      </c>
      <c r="D513" s="47" t="s">
        <v>13</v>
      </c>
      <c r="E513" s="103">
        <f t="shared" si="5"/>
        <v>4.646558261016092E-2</v>
      </c>
      <c r="F513" s="69" t="s">
        <v>13</v>
      </c>
      <c r="G513" s="60" t="s">
        <v>13</v>
      </c>
      <c r="H513" s="140" t="s">
        <v>13</v>
      </c>
      <c r="I513" s="144" t="s">
        <v>13</v>
      </c>
      <c r="J513" s="60" t="s">
        <v>13</v>
      </c>
      <c r="K513" s="68" t="s">
        <v>13</v>
      </c>
    </row>
    <row r="514" spans="2:11" x14ac:dyDescent="0.4">
      <c r="B514" s="98"/>
    </row>
    <row r="515" spans="2:11" x14ac:dyDescent="0.4">
      <c r="B515" s="98"/>
    </row>
    <row r="517" spans="2:11" ht="15" thickBot="1" x14ac:dyDescent="0.45">
      <c r="B517" s="141" t="s">
        <v>305</v>
      </c>
      <c r="C517" s="142"/>
      <c r="D517" s="142"/>
      <c r="E517" s="142"/>
      <c r="F517" s="142"/>
      <c r="G517" s="142"/>
      <c r="H517" s="142"/>
      <c r="I517" s="142"/>
      <c r="J517" s="142"/>
      <c r="K517" s="142"/>
    </row>
    <row r="519" spans="2:11" x14ac:dyDescent="0.4">
      <c r="C519" s="170" t="s">
        <v>228</v>
      </c>
      <c r="D519" s="170"/>
      <c r="E519" s="177"/>
      <c r="F519" s="171" t="s">
        <v>229</v>
      </c>
      <c r="G519" s="172"/>
      <c r="H519" s="173"/>
      <c r="I519" s="174" t="s">
        <v>230</v>
      </c>
      <c r="J519" s="175"/>
      <c r="K519" s="176"/>
    </row>
    <row r="520" spans="2:11" x14ac:dyDescent="0.4">
      <c r="B520" s="1"/>
      <c r="C520" s="19" t="s">
        <v>18</v>
      </c>
      <c r="D520" s="19" t="s">
        <v>19</v>
      </c>
      <c r="E520" s="39" t="s">
        <v>414</v>
      </c>
      <c r="F520" s="19"/>
      <c r="G520" s="19"/>
      <c r="H520" s="39"/>
      <c r="I520" s="19"/>
      <c r="J520" s="19"/>
      <c r="K520" s="39"/>
    </row>
    <row r="521" spans="2:11" x14ac:dyDescent="0.4">
      <c r="B521" s="26" t="s">
        <v>306</v>
      </c>
      <c r="C521" s="27">
        <v>400358</v>
      </c>
      <c r="D521" s="28">
        <v>0.4</v>
      </c>
      <c r="E521" s="40"/>
      <c r="F521" s="123"/>
      <c r="G521" s="124"/>
      <c r="H521" s="125"/>
      <c r="I521" s="123"/>
      <c r="J521" s="126"/>
      <c r="K521" s="125"/>
    </row>
    <row r="522" spans="2:11" x14ac:dyDescent="0.4">
      <c r="B522" t="s">
        <v>311</v>
      </c>
      <c r="C522" s="42">
        <v>27990</v>
      </c>
      <c r="D522" s="12">
        <v>0.47</v>
      </c>
      <c r="E522" s="102">
        <f>C522/99836</f>
        <v>0.28035979005569134</v>
      </c>
      <c r="F522" s="42"/>
      <c r="G522" s="51"/>
      <c r="H522" s="41"/>
      <c r="I522" s="42"/>
      <c r="J522" s="33"/>
      <c r="K522" s="41"/>
    </row>
    <row r="523" spans="2:11" x14ac:dyDescent="0.4">
      <c r="B523" t="s">
        <v>322</v>
      </c>
      <c r="C523" s="42">
        <v>2198</v>
      </c>
      <c r="D523" s="17">
        <v>-7.0000000000000007E-2</v>
      </c>
      <c r="E523" s="102">
        <f>C523/8371</f>
        <v>0.26257316927487756</v>
      </c>
      <c r="F523" s="42"/>
      <c r="G523" s="51"/>
      <c r="H523" s="41"/>
      <c r="I523" s="42"/>
      <c r="J523" s="33"/>
      <c r="K523" s="41"/>
    </row>
    <row r="524" spans="2:11" x14ac:dyDescent="0.4">
      <c r="B524" t="s">
        <v>332</v>
      </c>
      <c r="C524" s="42">
        <v>75</v>
      </c>
      <c r="D524" s="51" t="s">
        <v>13</v>
      </c>
      <c r="E524" s="102">
        <f>C524/2729</f>
        <v>2.7482594356907291E-2</v>
      </c>
      <c r="F524" s="42"/>
      <c r="G524" s="51"/>
      <c r="H524" s="41"/>
      <c r="I524" s="42"/>
      <c r="J524" s="33"/>
      <c r="K524" s="41"/>
    </row>
    <row r="525" spans="2:11" x14ac:dyDescent="0.4">
      <c r="B525" t="s">
        <v>318</v>
      </c>
      <c r="C525" s="101">
        <v>9165</v>
      </c>
      <c r="D525" s="11">
        <v>0.61</v>
      </c>
      <c r="E525" s="102">
        <f>C525/40697</f>
        <v>0.22520087475735312</v>
      </c>
      <c r="F525" s="42"/>
      <c r="G525" s="51"/>
      <c r="H525" s="41"/>
      <c r="I525" s="42"/>
      <c r="J525" s="33"/>
      <c r="K525" s="41"/>
    </row>
    <row r="526" spans="2:11" x14ac:dyDescent="0.4">
      <c r="B526" t="s">
        <v>312</v>
      </c>
      <c r="C526" s="42">
        <v>15298</v>
      </c>
      <c r="D526" s="12">
        <v>0.05</v>
      </c>
      <c r="E526" s="102">
        <f>C526/23996</f>
        <v>0.63752292048674775</v>
      </c>
      <c r="F526" s="42"/>
      <c r="G526" s="51"/>
      <c r="H526" s="41"/>
      <c r="I526" s="42"/>
      <c r="J526" s="33"/>
      <c r="K526" s="41"/>
    </row>
    <row r="527" spans="2:11" x14ac:dyDescent="0.4">
      <c r="B527" t="s">
        <v>308</v>
      </c>
      <c r="C527" s="42">
        <v>54484</v>
      </c>
      <c r="D527" s="12">
        <v>0.41</v>
      </c>
      <c r="E527" s="102">
        <f>C527/147020</f>
        <v>0.37058903550537342</v>
      </c>
      <c r="F527" s="42"/>
      <c r="G527" s="51"/>
      <c r="H527" s="41"/>
      <c r="I527" s="42"/>
      <c r="J527" s="33"/>
      <c r="K527" s="41"/>
    </row>
    <row r="528" spans="2:11" x14ac:dyDescent="0.4">
      <c r="B528" t="s">
        <v>321</v>
      </c>
      <c r="C528" s="42">
        <v>3761</v>
      </c>
      <c r="D528" s="12">
        <v>0.44</v>
      </c>
      <c r="E528" s="102">
        <f>C528/53665</f>
        <v>7.0082921829870498E-2</v>
      </c>
      <c r="F528" s="42"/>
      <c r="G528" s="51"/>
      <c r="H528" s="41"/>
      <c r="I528" s="42"/>
      <c r="J528" s="33"/>
      <c r="K528" s="41"/>
    </row>
    <row r="529" spans="2:11" x14ac:dyDescent="0.4">
      <c r="B529" t="s">
        <v>317</v>
      </c>
      <c r="C529" s="42">
        <v>19574</v>
      </c>
      <c r="D529" s="12">
        <v>2.23</v>
      </c>
      <c r="E529" s="102">
        <f>C529/79030</f>
        <v>0.24767809692521828</v>
      </c>
      <c r="F529" s="42"/>
      <c r="G529" s="51"/>
      <c r="H529" s="41"/>
      <c r="I529" s="42"/>
      <c r="J529" s="33"/>
      <c r="K529" s="41"/>
    </row>
    <row r="530" spans="2:11" x14ac:dyDescent="0.4">
      <c r="B530" t="s">
        <v>327</v>
      </c>
      <c r="C530" s="42">
        <v>901</v>
      </c>
      <c r="D530" s="12">
        <v>0.2</v>
      </c>
      <c r="E530" s="102">
        <f>C530/6130</f>
        <v>0.1469820554649266</v>
      </c>
      <c r="F530" s="42"/>
      <c r="G530" s="51"/>
      <c r="H530" s="41"/>
      <c r="I530" s="42"/>
      <c r="J530" s="33"/>
      <c r="K530" s="41"/>
    </row>
    <row r="531" spans="2:11" x14ac:dyDescent="0.4">
      <c r="B531" t="s">
        <v>316</v>
      </c>
      <c r="C531" s="42">
        <v>8040</v>
      </c>
      <c r="D531" s="12">
        <v>0.31</v>
      </c>
      <c r="E531" s="102">
        <f>C531/28741</f>
        <v>0.27973974461570578</v>
      </c>
      <c r="F531" s="42"/>
      <c r="G531" s="51"/>
      <c r="H531" s="41"/>
      <c r="I531" s="42"/>
      <c r="J531" s="33"/>
      <c r="K531" s="41"/>
    </row>
    <row r="532" spans="2:11" x14ac:dyDescent="0.4">
      <c r="B532" t="s">
        <v>331</v>
      </c>
      <c r="C532" s="42">
        <v>176</v>
      </c>
      <c r="D532" s="12">
        <v>0.32</v>
      </c>
      <c r="E532" s="102">
        <f>C532/12424</f>
        <v>1.4166130070830651E-2</v>
      </c>
      <c r="F532" s="42"/>
      <c r="G532" s="51"/>
      <c r="H532" s="41"/>
      <c r="I532" s="42"/>
      <c r="J532" s="33"/>
      <c r="K532" s="41"/>
    </row>
    <row r="533" spans="2:11" x14ac:dyDescent="0.4">
      <c r="B533" t="s">
        <v>310</v>
      </c>
      <c r="C533" s="42">
        <v>27474</v>
      </c>
      <c r="D533" s="12">
        <v>0.33</v>
      </c>
      <c r="E533" s="102">
        <f>C533/64083</f>
        <v>0.42872524694536773</v>
      </c>
      <c r="F533" s="42"/>
      <c r="G533" s="51"/>
      <c r="H533" s="41"/>
      <c r="I533" s="42"/>
      <c r="J533" s="33"/>
      <c r="K533" s="41"/>
    </row>
    <row r="534" spans="2:11" x14ac:dyDescent="0.4">
      <c r="B534" t="s">
        <v>330</v>
      </c>
      <c r="C534" s="42">
        <v>388</v>
      </c>
      <c r="D534" s="12">
        <v>0.1</v>
      </c>
      <c r="E534" s="102">
        <f>C534/29343</f>
        <v>1.3222915175680741E-2</v>
      </c>
      <c r="F534" s="42"/>
      <c r="G534" s="51"/>
      <c r="H534" s="41"/>
      <c r="I534" s="42"/>
      <c r="J534" s="33"/>
      <c r="K534" s="41"/>
    </row>
    <row r="535" spans="2:11" x14ac:dyDescent="0.4">
      <c r="B535" t="s">
        <v>324</v>
      </c>
      <c r="C535" s="42">
        <v>1608</v>
      </c>
      <c r="D535" s="12">
        <v>0.25</v>
      </c>
      <c r="E535" s="102">
        <f>C535/6198</f>
        <v>0.25943852855759925</v>
      </c>
      <c r="F535" s="42"/>
      <c r="G535" s="51"/>
      <c r="H535" s="41"/>
      <c r="I535" s="42"/>
      <c r="J535" s="33"/>
      <c r="K535" s="41"/>
    </row>
    <row r="536" spans="2:11" x14ac:dyDescent="0.4">
      <c r="B536" t="s">
        <v>329</v>
      </c>
      <c r="C536" s="42">
        <v>1174</v>
      </c>
      <c r="D536" s="12">
        <v>0.71</v>
      </c>
      <c r="E536" s="102">
        <f>C536/5721</f>
        <v>0.20520887956650935</v>
      </c>
      <c r="F536" s="42"/>
      <c r="G536" s="51"/>
      <c r="H536" s="41"/>
      <c r="I536" s="42"/>
      <c r="J536" s="33"/>
      <c r="K536" s="41"/>
    </row>
    <row r="537" spans="2:11" x14ac:dyDescent="0.4">
      <c r="B537" t="s">
        <v>323</v>
      </c>
      <c r="C537" s="42">
        <v>2589</v>
      </c>
      <c r="D537" s="12">
        <v>0.54</v>
      </c>
      <c r="E537" s="102">
        <f>C537/11760</f>
        <v>0.2201530612244898</v>
      </c>
      <c r="F537" s="42"/>
      <c r="G537" s="51"/>
      <c r="H537" s="41"/>
      <c r="I537" s="42"/>
      <c r="J537" s="33"/>
      <c r="K537" s="41"/>
    </row>
    <row r="538" spans="2:11" x14ac:dyDescent="0.4">
      <c r="B538" t="s">
        <v>319</v>
      </c>
      <c r="C538" s="42">
        <v>5558</v>
      </c>
      <c r="D538" s="12">
        <v>0.17</v>
      </c>
      <c r="E538" s="102">
        <f>C538/23464</f>
        <v>0.23687350835322196</v>
      </c>
      <c r="F538" s="42"/>
      <c r="G538" s="51"/>
      <c r="H538" s="41"/>
      <c r="I538" s="42"/>
      <c r="J538" s="33"/>
      <c r="K538" s="41"/>
    </row>
    <row r="539" spans="2:11" x14ac:dyDescent="0.4">
      <c r="B539" t="s">
        <v>313</v>
      </c>
      <c r="C539" s="42">
        <v>12692</v>
      </c>
      <c r="D539" s="12">
        <v>0.34</v>
      </c>
      <c r="E539" s="102">
        <f>C539/40203</f>
        <v>0.31569783349501279</v>
      </c>
      <c r="F539" s="42"/>
      <c r="G539" s="51"/>
      <c r="H539" s="41"/>
      <c r="I539" s="42"/>
      <c r="J539" s="33"/>
      <c r="K539" s="41"/>
    </row>
    <row r="540" spans="2:11" x14ac:dyDescent="0.4">
      <c r="B540" t="s">
        <v>309</v>
      </c>
      <c r="C540" s="42">
        <v>30593</v>
      </c>
      <c r="D540" s="12">
        <v>0.36</v>
      </c>
      <c r="E540" s="102">
        <f>C540/81112</f>
        <v>0.37716983923463854</v>
      </c>
      <c r="F540" s="42"/>
      <c r="G540" s="51"/>
      <c r="H540" s="41"/>
      <c r="I540" s="42"/>
      <c r="J540" s="33"/>
      <c r="K540" s="41"/>
    </row>
    <row r="541" spans="2:11" x14ac:dyDescent="0.4">
      <c r="B541" t="s">
        <v>328</v>
      </c>
      <c r="C541" s="42">
        <v>922</v>
      </c>
      <c r="D541" s="12">
        <v>0.24</v>
      </c>
      <c r="E541" s="102">
        <f>C541/49958</f>
        <v>1.8455502622202649E-2</v>
      </c>
      <c r="F541" s="42"/>
      <c r="G541" s="51"/>
      <c r="H541" s="41"/>
      <c r="I541" s="42"/>
      <c r="J541" s="33"/>
      <c r="K541" s="41"/>
    </row>
    <row r="542" spans="2:11" x14ac:dyDescent="0.4">
      <c r="B542" t="s">
        <v>314</v>
      </c>
      <c r="C542" s="42">
        <v>9438</v>
      </c>
      <c r="D542" s="12">
        <v>0.32</v>
      </c>
      <c r="E542" s="102">
        <f>C542/42051</f>
        <v>0.22444174930441607</v>
      </c>
      <c r="F542" s="42"/>
      <c r="G542" s="51"/>
      <c r="H542" s="41"/>
      <c r="I542" s="42"/>
      <c r="J542" s="33"/>
      <c r="K542" s="41"/>
    </row>
    <row r="543" spans="2:11" x14ac:dyDescent="0.4">
      <c r="B543" t="s">
        <v>326</v>
      </c>
      <c r="C543" s="42">
        <v>1006</v>
      </c>
      <c r="D543" s="12">
        <v>0.12</v>
      </c>
      <c r="E543" s="102">
        <f>C543/5750</f>
        <v>0.17495652173913043</v>
      </c>
      <c r="F543" s="42"/>
      <c r="G543" s="51"/>
      <c r="H543" s="41"/>
      <c r="I543" s="42"/>
      <c r="J543" s="33"/>
      <c r="K543" s="41"/>
    </row>
    <row r="544" spans="2:11" x14ac:dyDescent="0.4">
      <c r="B544" t="s">
        <v>320</v>
      </c>
      <c r="C544" s="42">
        <v>4513</v>
      </c>
      <c r="D544" s="12">
        <v>0.53</v>
      </c>
      <c r="E544" s="102">
        <f>C544/132810</f>
        <v>3.3980874934116403E-2</v>
      </c>
      <c r="F544" s="42"/>
      <c r="G544" s="51"/>
      <c r="H544" s="41"/>
      <c r="I544" s="42"/>
      <c r="J544" s="33"/>
      <c r="K544" s="41"/>
    </row>
    <row r="545" spans="2:11" x14ac:dyDescent="0.4">
      <c r="B545" t="s">
        <v>325</v>
      </c>
      <c r="C545" s="42">
        <v>1470</v>
      </c>
      <c r="D545" s="12">
        <v>0.28999999999999998</v>
      </c>
      <c r="E545" s="102">
        <f>C545/53523</f>
        <v>2.7464828204697048E-2</v>
      </c>
      <c r="F545" s="42"/>
      <c r="G545" s="51"/>
      <c r="H545" s="41"/>
      <c r="I545" s="42"/>
      <c r="J545" s="33"/>
      <c r="K545" s="41"/>
    </row>
    <row r="546" spans="2:11" x14ac:dyDescent="0.4">
      <c r="B546" t="s">
        <v>315</v>
      </c>
      <c r="C546" s="42">
        <v>8636</v>
      </c>
      <c r="D546" s="12">
        <v>0.25</v>
      </c>
      <c r="E546" s="102">
        <f>C546/17592</f>
        <v>0.49090495679854479</v>
      </c>
      <c r="F546" s="42"/>
      <c r="G546" s="51"/>
      <c r="H546" s="41"/>
      <c r="I546" s="42"/>
      <c r="J546" s="33"/>
      <c r="K546" s="41"/>
    </row>
    <row r="547" spans="2:11" x14ac:dyDescent="0.4">
      <c r="B547" t="s">
        <v>307</v>
      </c>
      <c r="C547" s="42">
        <v>150588</v>
      </c>
      <c r="D547" s="12">
        <v>0.39</v>
      </c>
      <c r="E547" s="102">
        <f>C547/207096</f>
        <v>0.72714103604125624</v>
      </c>
      <c r="F547" s="42"/>
      <c r="G547" s="51"/>
      <c r="H547" s="41"/>
      <c r="I547" s="42"/>
      <c r="J547" s="33"/>
      <c r="K547" s="41"/>
    </row>
    <row r="548" spans="2:11" x14ac:dyDescent="0.4">
      <c r="C548" s="42"/>
      <c r="D548" s="33"/>
      <c r="E548" s="41"/>
      <c r="F548" s="42" t="s">
        <v>18</v>
      </c>
      <c r="G548" s="51" t="s">
        <v>19</v>
      </c>
      <c r="H548" s="41"/>
      <c r="K548" s="41"/>
    </row>
    <row r="549" spans="2:11" x14ac:dyDescent="0.4">
      <c r="B549" s="127" t="s">
        <v>333</v>
      </c>
      <c r="C549" s="123"/>
      <c r="D549" s="126"/>
      <c r="E549" s="125"/>
      <c r="F549" s="119">
        <v>109715</v>
      </c>
      <c r="G549" s="117">
        <v>0.96</v>
      </c>
      <c r="H549" s="112"/>
      <c r="I549" s="123"/>
      <c r="J549" s="126"/>
      <c r="K549" s="125"/>
    </row>
    <row r="550" spans="2:11" x14ac:dyDescent="0.4">
      <c r="B550" t="s">
        <v>342</v>
      </c>
      <c r="C550" s="42"/>
      <c r="D550" s="33"/>
      <c r="E550" s="41"/>
      <c r="F550" s="42">
        <v>1541</v>
      </c>
      <c r="G550" s="70">
        <v>1.2</v>
      </c>
      <c r="H550" s="41"/>
      <c r="I550" s="42"/>
      <c r="J550" s="33"/>
      <c r="K550" s="41"/>
    </row>
    <row r="551" spans="2:11" x14ac:dyDescent="0.4">
      <c r="B551" t="s">
        <v>340</v>
      </c>
      <c r="C551" s="42"/>
      <c r="D551" s="33"/>
      <c r="E551" s="41"/>
      <c r="F551" s="42">
        <v>3495</v>
      </c>
      <c r="G551" s="70">
        <v>0.23</v>
      </c>
      <c r="H551" s="41"/>
      <c r="I551" s="42"/>
      <c r="J551" s="33"/>
      <c r="K551" s="41"/>
    </row>
    <row r="552" spans="2:11" x14ac:dyDescent="0.4">
      <c r="B552" t="s">
        <v>338</v>
      </c>
      <c r="C552" s="42"/>
      <c r="D552" s="33"/>
      <c r="E552" s="41"/>
      <c r="F552" s="42">
        <v>8264</v>
      </c>
      <c r="G552" s="70">
        <v>0.86</v>
      </c>
      <c r="H552" s="41"/>
      <c r="I552" s="42"/>
      <c r="J552" s="33"/>
      <c r="K552" s="41"/>
    </row>
    <row r="553" spans="2:11" x14ac:dyDescent="0.4">
      <c r="B553" t="s">
        <v>337</v>
      </c>
      <c r="C553" s="42"/>
      <c r="D553" s="33"/>
      <c r="E553" s="41"/>
      <c r="F553" s="42">
        <v>9035</v>
      </c>
      <c r="G553" s="70">
        <v>0.72</v>
      </c>
      <c r="H553" s="41"/>
      <c r="I553" s="42"/>
      <c r="J553" s="33"/>
      <c r="K553" s="41"/>
    </row>
    <row r="554" spans="2:11" x14ac:dyDescent="0.4">
      <c r="B554" t="s">
        <v>339</v>
      </c>
      <c r="C554" s="42"/>
      <c r="D554" s="33"/>
      <c r="E554" s="41"/>
      <c r="F554" s="42">
        <v>5095</v>
      </c>
      <c r="G554" s="70">
        <v>0.74</v>
      </c>
      <c r="H554" s="41"/>
      <c r="I554" s="42"/>
      <c r="J554" s="33"/>
      <c r="K554" s="41"/>
    </row>
    <row r="555" spans="2:11" x14ac:dyDescent="0.4">
      <c r="B555" t="s">
        <v>335</v>
      </c>
      <c r="C555" s="42"/>
      <c r="D555" s="33"/>
      <c r="E555" s="41"/>
      <c r="F555" s="42">
        <v>11690</v>
      </c>
      <c r="G555" s="70">
        <v>0.57999999999999996</v>
      </c>
      <c r="H555" s="41"/>
      <c r="I555" s="42"/>
      <c r="J555" s="33"/>
      <c r="K555" s="41"/>
    </row>
    <row r="556" spans="2:11" x14ac:dyDescent="0.4">
      <c r="B556" t="s">
        <v>336</v>
      </c>
      <c r="C556" s="42"/>
      <c r="D556" s="33"/>
      <c r="E556" s="41"/>
      <c r="F556" s="42">
        <v>10114</v>
      </c>
      <c r="G556" s="70">
        <v>0.72</v>
      </c>
      <c r="H556" s="41"/>
      <c r="I556" s="42"/>
      <c r="J556" s="33"/>
      <c r="K556" s="41"/>
    </row>
    <row r="557" spans="2:11" x14ac:dyDescent="0.4">
      <c r="B557" t="s">
        <v>341</v>
      </c>
      <c r="C557" s="42"/>
      <c r="D557" s="33"/>
      <c r="E557" s="41"/>
      <c r="F557" s="42">
        <v>2399</v>
      </c>
      <c r="G557" s="70">
        <v>0.47</v>
      </c>
      <c r="H557" s="41"/>
      <c r="I557" s="42"/>
      <c r="J557" s="33"/>
      <c r="K557" s="41"/>
    </row>
    <row r="558" spans="2:11" x14ac:dyDescent="0.4">
      <c r="B558" t="s">
        <v>334</v>
      </c>
      <c r="C558" s="42"/>
      <c r="D558" s="33"/>
      <c r="E558" s="41"/>
      <c r="F558" s="42">
        <v>58051</v>
      </c>
      <c r="G558" s="70">
        <v>1.33</v>
      </c>
      <c r="H558" s="41"/>
      <c r="I558" s="42"/>
      <c r="J558" s="33"/>
      <c r="K558" s="41"/>
    </row>
    <row r="559" spans="2:11" x14ac:dyDescent="0.4">
      <c r="C559" s="42"/>
      <c r="D559" s="33"/>
      <c r="E559" s="41"/>
      <c r="F559" s="42"/>
      <c r="G559" s="51"/>
      <c r="H559" s="41"/>
      <c r="I559" s="42" t="s">
        <v>18</v>
      </c>
      <c r="J559" s="53" t="s">
        <v>19</v>
      </c>
      <c r="K559" s="41"/>
    </row>
    <row r="560" spans="2:11" x14ac:dyDescent="0.4">
      <c r="B560" s="128" t="s">
        <v>343</v>
      </c>
      <c r="C560" s="123"/>
      <c r="D560" s="126"/>
      <c r="E560" s="125"/>
      <c r="F560" s="123"/>
      <c r="G560" s="124"/>
      <c r="H560" s="125"/>
      <c r="I560" s="116">
        <v>74822</v>
      </c>
      <c r="J560" s="114">
        <v>0.79</v>
      </c>
      <c r="K560" s="115"/>
    </row>
    <row r="561" spans="2:11" x14ac:dyDescent="0.4">
      <c r="B561" t="s">
        <v>345</v>
      </c>
      <c r="C561" s="42"/>
      <c r="D561" s="33"/>
      <c r="E561" s="41"/>
      <c r="F561" s="42"/>
      <c r="G561" s="51"/>
      <c r="H561" s="41"/>
      <c r="I561" s="42">
        <v>11909</v>
      </c>
      <c r="J561" s="12">
        <v>0.73</v>
      </c>
      <c r="K561" s="41"/>
    </row>
    <row r="562" spans="2:11" x14ac:dyDescent="0.4">
      <c r="B562" t="s">
        <v>346</v>
      </c>
      <c r="C562" s="42"/>
      <c r="D562" s="33"/>
      <c r="E562" s="41"/>
      <c r="F562" s="42"/>
      <c r="G562" s="51"/>
      <c r="H562" s="41"/>
      <c r="I562" s="42">
        <v>11466</v>
      </c>
      <c r="J562" s="12">
        <v>0.79</v>
      </c>
      <c r="K562" s="41"/>
    </row>
    <row r="563" spans="2:11" x14ac:dyDescent="0.4">
      <c r="B563" t="s">
        <v>348</v>
      </c>
      <c r="C563" s="42"/>
      <c r="D563" s="33"/>
      <c r="E563" s="41"/>
      <c r="F563" s="42"/>
      <c r="G563" s="51"/>
      <c r="H563" s="41"/>
      <c r="I563" s="42">
        <v>5854</v>
      </c>
      <c r="J563" s="12">
        <v>0.7</v>
      </c>
      <c r="K563" s="41"/>
    </row>
    <row r="564" spans="2:11" x14ac:dyDescent="0.4">
      <c r="B564" t="s">
        <v>354</v>
      </c>
      <c r="C564" s="42"/>
      <c r="D564" s="33"/>
      <c r="E564" s="41"/>
      <c r="F564" s="42"/>
      <c r="G564" s="51"/>
      <c r="H564" s="41"/>
      <c r="I564" s="42">
        <v>1333</v>
      </c>
      <c r="J564" s="12">
        <v>1.06</v>
      </c>
      <c r="K564" s="41"/>
    </row>
    <row r="565" spans="2:11" x14ac:dyDescent="0.4">
      <c r="B565" t="s">
        <v>358</v>
      </c>
      <c r="C565" s="42"/>
      <c r="D565" s="33"/>
      <c r="E565" s="41"/>
      <c r="F565" s="42"/>
      <c r="G565" s="51"/>
      <c r="H565" s="41"/>
      <c r="I565" s="42">
        <v>703</v>
      </c>
      <c r="J565" s="12">
        <v>0.75</v>
      </c>
      <c r="K565" s="41"/>
    </row>
    <row r="566" spans="2:11" x14ac:dyDescent="0.4">
      <c r="B566" t="s">
        <v>350</v>
      </c>
      <c r="C566" s="42"/>
      <c r="D566" s="33"/>
      <c r="E566" s="41"/>
      <c r="F566" s="42"/>
      <c r="G566" s="51"/>
      <c r="H566" s="41"/>
      <c r="I566" s="42">
        <v>4179</v>
      </c>
      <c r="J566" s="12">
        <v>0.78</v>
      </c>
      <c r="K566" s="41"/>
    </row>
    <row r="567" spans="2:11" x14ac:dyDescent="0.4">
      <c r="B567" t="s">
        <v>347</v>
      </c>
      <c r="C567" s="42"/>
      <c r="D567" s="33"/>
      <c r="E567" s="41"/>
      <c r="F567" s="42"/>
      <c r="G567" s="51"/>
      <c r="H567" s="41"/>
      <c r="I567" s="42">
        <v>6911</v>
      </c>
      <c r="J567" s="12">
        <v>0.8</v>
      </c>
      <c r="K567" s="41"/>
    </row>
    <row r="568" spans="2:11" x14ac:dyDescent="0.4">
      <c r="B568" t="s">
        <v>357</v>
      </c>
      <c r="C568" s="42"/>
      <c r="D568" s="33"/>
      <c r="E568" s="41"/>
      <c r="F568" s="42"/>
      <c r="G568" s="51"/>
      <c r="H568" s="41"/>
      <c r="I568" s="101">
        <v>731</v>
      </c>
      <c r="J568" s="13">
        <v>0.67</v>
      </c>
      <c r="K568" s="41"/>
    </row>
    <row r="569" spans="2:11" x14ac:dyDescent="0.4">
      <c r="B569" t="s">
        <v>349</v>
      </c>
      <c r="C569" s="42"/>
      <c r="D569" s="33"/>
      <c r="E569" s="41"/>
      <c r="F569" s="42"/>
      <c r="G569" s="51"/>
      <c r="H569" s="41"/>
      <c r="I569" s="42">
        <v>5797</v>
      </c>
      <c r="J569" s="12">
        <v>0.83</v>
      </c>
      <c r="K569" s="41"/>
    </row>
    <row r="570" spans="2:11" x14ac:dyDescent="0.4">
      <c r="B570" t="s">
        <v>344</v>
      </c>
      <c r="C570" s="42"/>
      <c r="D570" s="33"/>
      <c r="E570" s="41"/>
      <c r="F570" s="42"/>
      <c r="G570" s="51"/>
      <c r="H570" s="41"/>
      <c r="I570" s="42">
        <v>15677</v>
      </c>
      <c r="J570" s="12">
        <v>0.81</v>
      </c>
      <c r="K570" s="41"/>
    </row>
    <row r="571" spans="2:11" x14ac:dyDescent="0.4">
      <c r="B571" t="s">
        <v>352</v>
      </c>
      <c r="C571" s="42"/>
      <c r="D571" s="33"/>
      <c r="E571" s="41"/>
      <c r="F571" s="42"/>
      <c r="G571" s="51"/>
      <c r="H571" s="41"/>
      <c r="I571" s="42">
        <v>2523</v>
      </c>
      <c r="J571" s="12">
        <v>0.76</v>
      </c>
      <c r="K571" s="41"/>
    </row>
    <row r="572" spans="2:11" x14ac:dyDescent="0.4">
      <c r="B572" t="s">
        <v>359</v>
      </c>
      <c r="C572" s="42"/>
      <c r="D572" s="33"/>
      <c r="E572" s="41"/>
      <c r="F572" s="42"/>
      <c r="G572" s="51"/>
      <c r="H572" s="41"/>
      <c r="I572" s="42">
        <v>628</v>
      </c>
      <c r="J572" s="12">
        <v>0.84</v>
      </c>
      <c r="K572" s="41"/>
    </row>
    <row r="573" spans="2:11" x14ac:dyDescent="0.4">
      <c r="B573" t="s">
        <v>351</v>
      </c>
      <c r="C573" s="42"/>
      <c r="D573" s="33"/>
      <c r="E573" s="41"/>
      <c r="F573" s="42"/>
      <c r="G573" s="51"/>
      <c r="H573" s="41"/>
      <c r="I573" s="42">
        <v>2892</v>
      </c>
      <c r="J573" s="12">
        <v>0.95</v>
      </c>
      <c r="K573" s="41"/>
    </row>
    <row r="574" spans="2:11" x14ac:dyDescent="0.4">
      <c r="B574" t="s">
        <v>356</v>
      </c>
      <c r="C574" s="42"/>
      <c r="D574" s="33"/>
      <c r="E574" s="41"/>
      <c r="F574" s="42"/>
      <c r="G574" s="51"/>
      <c r="H574" s="41"/>
      <c r="I574" s="42">
        <v>1088</v>
      </c>
      <c r="J574" s="12">
        <v>0.96</v>
      </c>
      <c r="K574" s="41"/>
    </row>
    <row r="575" spans="2:11" x14ac:dyDescent="0.4">
      <c r="B575" t="s">
        <v>353</v>
      </c>
      <c r="C575" s="42"/>
      <c r="D575" s="33"/>
      <c r="E575" s="41"/>
      <c r="F575" s="42"/>
      <c r="G575" s="51"/>
      <c r="H575" s="41"/>
      <c r="I575" s="42">
        <v>1877</v>
      </c>
      <c r="J575" s="12">
        <v>0.83</v>
      </c>
      <c r="K575" s="41"/>
    </row>
    <row r="576" spans="2:11" x14ac:dyDescent="0.4">
      <c r="B576" s="1" t="s">
        <v>355</v>
      </c>
      <c r="C576" s="8"/>
      <c r="D576" s="32"/>
      <c r="E576" s="38"/>
      <c r="F576" s="8"/>
      <c r="G576" s="47"/>
      <c r="H576" s="38"/>
      <c r="I576" s="8">
        <v>1225</v>
      </c>
      <c r="J576" s="14">
        <v>0.97</v>
      </c>
      <c r="K576" s="38"/>
    </row>
    <row r="579" spans="2:11" ht="15" thickBot="1" x14ac:dyDescent="0.45">
      <c r="B579" s="141" t="s">
        <v>360</v>
      </c>
      <c r="C579" s="142"/>
      <c r="D579" s="142"/>
      <c r="E579" s="142"/>
      <c r="F579" s="142"/>
      <c r="G579" s="142"/>
      <c r="H579" s="142"/>
      <c r="I579" s="142"/>
      <c r="J579" s="142"/>
      <c r="K579" s="142"/>
    </row>
    <row r="582" spans="2:11" x14ac:dyDescent="0.4">
      <c r="C582" s="170" t="s">
        <v>228</v>
      </c>
      <c r="D582" s="170"/>
      <c r="E582" s="177"/>
      <c r="F582" s="172" t="s">
        <v>229</v>
      </c>
      <c r="G582" s="172"/>
      <c r="H582" s="173"/>
      <c r="I582" s="175" t="s">
        <v>230</v>
      </c>
      <c r="J582" s="175"/>
      <c r="K582" s="176"/>
    </row>
    <row r="583" spans="2:11" x14ac:dyDescent="0.4">
      <c r="B583" s="1"/>
      <c r="C583" s="19" t="s">
        <v>18</v>
      </c>
      <c r="D583" s="19" t="s">
        <v>19</v>
      </c>
      <c r="E583" s="39" t="s">
        <v>368</v>
      </c>
      <c r="F583" s="19" t="s">
        <v>18</v>
      </c>
      <c r="G583" s="19" t="s">
        <v>19</v>
      </c>
      <c r="H583" s="39" t="s">
        <v>368</v>
      </c>
      <c r="I583" s="19" t="s">
        <v>18</v>
      </c>
      <c r="J583" s="19" t="s">
        <v>19</v>
      </c>
      <c r="K583" s="39" t="s">
        <v>368</v>
      </c>
    </row>
    <row r="584" spans="2:11" x14ac:dyDescent="0.4">
      <c r="B584" s="129" t="s">
        <v>361</v>
      </c>
      <c r="C584" s="27"/>
      <c r="D584" s="28"/>
      <c r="E584" s="40"/>
      <c r="F584" s="119"/>
      <c r="G584" s="122"/>
      <c r="H584" s="112"/>
      <c r="I584" s="116"/>
      <c r="J584" s="114"/>
      <c r="K584" s="115"/>
    </row>
    <row r="585" spans="2:11" x14ac:dyDescent="0.4">
      <c r="B585" t="s">
        <v>363</v>
      </c>
      <c r="C585" s="42">
        <v>279696</v>
      </c>
      <c r="D585" s="12">
        <v>0.89</v>
      </c>
      <c r="E585" s="102">
        <f>C585/SUM(C$585:C$590)</f>
        <v>0.58022678333603017</v>
      </c>
      <c r="F585" s="42">
        <v>161591</v>
      </c>
      <c r="G585" s="70">
        <v>1.38</v>
      </c>
      <c r="H585" s="102">
        <f>F585/SUM(F$585:F$590)</f>
        <v>0.81233347744341999</v>
      </c>
      <c r="I585" s="42">
        <v>74653</v>
      </c>
      <c r="J585" s="12">
        <v>0.83</v>
      </c>
      <c r="K585" s="102">
        <f>I585/SUM(I$585:I$590)</f>
        <v>0.84720315035691185</v>
      </c>
    </row>
    <row r="586" spans="2:11" x14ac:dyDescent="0.4">
      <c r="B586" t="s">
        <v>362</v>
      </c>
      <c r="C586" s="42">
        <v>57952</v>
      </c>
      <c r="D586" s="17">
        <v>-0.28999999999999998</v>
      </c>
      <c r="E586" s="102">
        <f t="shared" ref="E586:E590" si="7">C586/SUM(C$585:C$590)</f>
        <v>0.12022089178211208</v>
      </c>
      <c r="F586" s="104" t="s">
        <v>13</v>
      </c>
      <c r="G586" s="51" t="s">
        <v>13</v>
      </c>
      <c r="H586" s="102"/>
      <c r="I586" s="104" t="s">
        <v>13</v>
      </c>
      <c r="J586" s="51" t="s">
        <v>13</v>
      </c>
      <c r="K586" s="41"/>
    </row>
    <row r="587" spans="2:11" x14ac:dyDescent="0.4">
      <c r="B587" t="s">
        <v>364</v>
      </c>
      <c r="C587" s="42">
        <v>105950</v>
      </c>
      <c r="D587" s="12">
        <v>0.27</v>
      </c>
      <c r="E587" s="102">
        <f t="shared" si="7"/>
        <v>0.21979230197947913</v>
      </c>
      <c r="F587" s="42">
        <v>26304</v>
      </c>
      <c r="G587" s="70">
        <v>0.53</v>
      </c>
      <c r="H587" s="102">
        <f>F587/SUM(F$585:F$590)</f>
        <v>0.13223273443862418</v>
      </c>
      <c r="I587" s="42">
        <v>8757</v>
      </c>
      <c r="J587" s="12">
        <v>0.46</v>
      </c>
      <c r="K587" s="102">
        <f>I587/SUM(I$585:I$590)</f>
        <v>9.9379234426955065E-2</v>
      </c>
    </row>
    <row r="588" spans="2:11" x14ac:dyDescent="0.4">
      <c r="B588" t="s">
        <v>365</v>
      </c>
      <c r="C588" s="42">
        <v>37875</v>
      </c>
      <c r="D588" s="12">
        <v>1.18</v>
      </c>
      <c r="E588" s="102">
        <f t="shared" si="7"/>
        <v>7.8571339664679302E-2</v>
      </c>
      <c r="F588" s="42">
        <v>10334</v>
      </c>
      <c r="G588" s="70">
        <v>0.34</v>
      </c>
      <c r="H588" s="102">
        <f>F588/SUM(F$585:F$590)</f>
        <v>5.1950010556901703E-2</v>
      </c>
      <c r="I588" s="42">
        <v>4564</v>
      </c>
      <c r="J588" s="12">
        <v>0.28000000000000003</v>
      </c>
      <c r="K588" s="102">
        <f>I588/SUM(I$585:I$590)</f>
        <v>5.1794772858812718E-2</v>
      </c>
    </row>
    <row r="589" spans="2:11" x14ac:dyDescent="0.4">
      <c r="B589" t="s">
        <v>366</v>
      </c>
      <c r="C589" s="42">
        <v>570</v>
      </c>
      <c r="D589" s="70">
        <v>0.55000000000000004</v>
      </c>
      <c r="E589" s="102">
        <f t="shared" si="7"/>
        <v>1.1824597652506192E-3</v>
      </c>
      <c r="F589" s="42">
        <v>692</v>
      </c>
      <c r="G589" s="70">
        <v>0.19</v>
      </c>
      <c r="H589" s="102">
        <f>F589/SUM(F$585:F$590)</f>
        <v>3.4787504650063846E-3</v>
      </c>
      <c r="I589" s="42">
        <v>143</v>
      </c>
      <c r="J589" s="70">
        <v>0.49</v>
      </c>
      <c r="K589" s="102">
        <f>I589/SUM(I$585:I$590)</f>
        <v>1.622842357320381E-3</v>
      </c>
    </row>
    <row r="590" spans="2:11" x14ac:dyDescent="0.4">
      <c r="B590" s="1" t="s">
        <v>367</v>
      </c>
      <c r="C590" s="8">
        <v>3</v>
      </c>
      <c r="D590" s="60" t="s">
        <v>13</v>
      </c>
      <c r="E590" s="103">
        <f t="shared" si="7"/>
        <v>6.2234724486874695E-6</v>
      </c>
      <c r="F590" s="8">
        <v>1</v>
      </c>
      <c r="G590" s="47" t="s">
        <v>13</v>
      </c>
      <c r="H590" s="103">
        <f>F590/SUM(F$585:F$590)</f>
        <v>5.0270960476970872E-6</v>
      </c>
      <c r="I590" s="46" t="s">
        <v>13</v>
      </c>
      <c r="J590" s="47" t="s">
        <v>13</v>
      </c>
      <c r="K590" s="68" t="s">
        <v>13</v>
      </c>
    </row>
    <row r="594" spans="2:11" ht="15" thickBot="1" x14ac:dyDescent="0.45">
      <c r="B594" s="141" t="s">
        <v>369</v>
      </c>
      <c r="C594" s="142"/>
      <c r="D594" s="142"/>
      <c r="E594" s="142"/>
      <c r="F594" s="142"/>
      <c r="G594" s="142"/>
      <c r="H594" s="142"/>
      <c r="I594" s="142"/>
      <c r="J594" s="142"/>
      <c r="K594" s="142"/>
    </row>
    <row r="597" spans="2:11" x14ac:dyDescent="0.4">
      <c r="C597" s="170" t="s">
        <v>228</v>
      </c>
      <c r="D597" s="170"/>
      <c r="E597" s="177"/>
      <c r="F597" s="172" t="s">
        <v>229</v>
      </c>
      <c r="G597" s="172"/>
      <c r="H597" s="173"/>
      <c r="I597" s="175" t="s">
        <v>230</v>
      </c>
      <c r="J597" s="175"/>
      <c r="K597" s="176"/>
    </row>
    <row r="598" spans="2:11" x14ac:dyDescent="0.4">
      <c r="B598" s="1"/>
      <c r="C598" s="19" t="s">
        <v>18</v>
      </c>
      <c r="D598" s="19" t="s">
        <v>19</v>
      </c>
      <c r="E598" s="39" t="s">
        <v>368</v>
      </c>
      <c r="F598" s="19" t="s">
        <v>18</v>
      </c>
      <c r="G598" s="19" t="s">
        <v>19</v>
      </c>
      <c r="H598" s="39" t="s">
        <v>368</v>
      </c>
      <c r="I598" s="19" t="s">
        <v>18</v>
      </c>
      <c r="J598" s="19" t="s">
        <v>19</v>
      </c>
      <c r="K598" s="39" t="s">
        <v>368</v>
      </c>
    </row>
    <row r="599" spans="2:11" x14ac:dyDescent="0.4">
      <c r="B599" s="129" t="s">
        <v>369</v>
      </c>
      <c r="C599" s="27"/>
      <c r="D599" s="28"/>
      <c r="E599" s="40"/>
      <c r="F599" s="119"/>
      <c r="G599" s="122"/>
      <c r="H599" s="112"/>
      <c r="I599" s="116"/>
      <c r="J599" s="114"/>
      <c r="K599" s="115"/>
    </row>
    <row r="600" spans="2:11" x14ac:dyDescent="0.4">
      <c r="B600" t="s">
        <v>371</v>
      </c>
      <c r="C600" s="42">
        <v>238556</v>
      </c>
      <c r="D600" s="12">
        <v>0.19</v>
      </c>
      <c r="E600" s="102">
        <f>C600/SUM(C$600:C$602)</f>
        <v>0.49488223115636265</v>
      </c>
      <c r="F600" s="42">
        <v>63234</v>
      </c>
      <c r="G600" s="70">
        <v>0.71</v>
      </c>
      <c r="H600" s="102">
        <f>F600/SUM(F$600:F$602)</f>
        <v>0.3178833914800776</v>
      </c>
      <c r="I600" s="42">
        <v>27316</v>
      </c>
      <c r="J600" s="12">
        <v>0.36</v>
      </c>
      <c r="K600" s="102">
        <f>I600/SUM(I$600:I$602)</f>
        <v>0.30999693589205263</v>
      </c>
    </row>
    <row r="601" spans="2:11" x14ac:dyDescent="0.4">
      <c r="B601" t="s">
        <v>372</v>
      </c>
      <c r="C601" s="42">
        <v>36117</v>
      </c>
      <c r="D601" s="12">
        <v>0.48</v>
      </c>
      <c r="E601" s="102">
        <f>C601/SUM(C$600:C$602)</f>
        <v>7.4924384809748446E-2</v>
      </c>
      <c r="F601" s="104">
        <v>11293</v>
      </c>
      <c r="G601" s="70">
        <v>0.73</v>
      </c>
      <c r="H601" s="102">
        <f>F601/SUM(F$600:F$602)</f>
        <v>5.6770995666643204E-2</v>
      </c>
      <c r="I601" s="104">
        <v>5338</v>
      </c>
      <c r="J601" s="70">
        <v>0.62</v>
      </c>
      <c r="K601" s="102">
        <f>I601/SUM(I$600:I$602)</f>
        <v>6.057854897465869E-2</v>
      </c>
    </row>
    <row r="602" spans="2:11" x14ac:dyDescent="0.4">
      <c r="B602" s="1" t="s">
        <v>370</v>
      </c>
      <c r="C602" s="8">
        <v>207373</v>
      </c>
      <c r="D602" s="90">
        <v>0.96</v>
      </c>
      <c r="E602" s="103">
        <f>C602/SUM(C$600:C$602)</f>
        <v>0.4301933840338889</v>
      </c>
      <c r="F602" s="8">
        <v>124395</v>
      </c>
      <c r="G602" s="90">
        <v>1.49</v>
      </c>
      <c r="H602" s="103">
        <f>F602/SUM(F$600:F$602)</f>
        <v>0.62534561285327916</v>
      </c>
      <c r="I602" s="46">
        <v>55463</v>
      </c>
      <c r="J602" s="90">
        <v>1.05</v>
      </c>
      <c r="K602" s="103">
        <f>I602/SUM(I$600:I$602)</f>
        <v>0.62942451513328868</v>
      </c>
    </row>
  </sheetData>
  <sortState xmlns:xlrd2="http://schemas.microsoft.com/office/spreadsheetml/2017/richdata2" ref="B493:B510">
    <sortCondition ref="B493"/>
  </sortState>
  <mergeCells count="96">
    <mergeCell ref="C490:E490"/>
    <mergeCell ref="F490:H490"/>
    <mergeCell ref="I490:K490"/>
    <mergeCell ref="C597:E597"/>
    <mergeCell ref="F597:H597"/>
    <mergeCell ref="I597:K597"/>
    <mergeCell ref="C519:E519"/>
    <mergeCell ref="F519:H519"/>
    <mergeCell ref="I519:K519"/>
    <mergeCell ref="C582:E582"/>
    <mergeCell ref="F582:H582"/>
    <mergeCell ref="I582:K582"/>
    <mergeCell ref="C28:E28"/>
    <mergeCell ref="F28:H28"/>
    <mergeCell ref="I28:K28"/>
    <mergeCell ref="C261:E261"/>
    <mergeCell ref="F261:H261"/>
    <mergeCell ref="I261:K261"/>
    <mergeCell ref="C155:E155"/>
    <mergeCell ref="C96:E96"/>
    <mergeCell ref="F96:H96"/>
    <mergeCell ref="I96:K96"/>
    <mergeCell ref="C114:E114"/>
    <mergeCell ref="F114:H114"/>
    <mergeCell ref="I114:K114"/>
    <mergeCell ref="C128:E128"/>
    <mergeCell ref="F128:H128"/>
    <mergeCell ref="I128:K128"/>
    <mergeCell ref="C145:E145"/>
    <mergeCell ref="F145:H145"/>
    <mergeCell ref="C163:E163"/>
    <mergeCell ref="F163:H163"/>
    <mergeCell ref="C193:E193"/>
    <mergeCell ref="F193:H193"/>
    <mergeCell ref="C221:E221"/>
    <mergeCell ref="F221:H221"/>
    <mergeCell ref="C228:E228"/>
    <mergeCell ref="C237:E237"/>
    <mergeCell ref="C243:E243"/>
    <mergeCell ref="F243:H243"/>
    <mergeCell ref="F237:H237"/>
    <mergeCell ref="C313:E313"/>
    <mergeCell ref="F313:H313"/>
    <mergeCell ref="C255:E255"/>
    <mergeCell ref="F255:H255"/>
    <mergeCell ref="C348:E348"/>
    <mergeCell ref="F348:H348"/>
    <mergeCell ref="C267:E267"/>
    <mergeCell ref="F267:H267"/>
    <mergeCell ref="C303:E303"/>
    <mergeCell ref="F303:H303"/>
    <mergeCell ref="F363:H363"/>
    <mergeCell ref="I363:K363"/>
    <mergeCell ref="C378:E378"/>
    <mergeCell ref="F378:H378"/>
    <mergeCell ref="C393:E393"/>
    <mergeCell ref="F393:H393"/>
    <mergeCell ref="I393:K393"/>
    <mergeCell ref="C450:E450"/>
    <mergeCell ref="I313:K313"/>
    <mergeCell ref="I145:K145"/>
    <mergeCell ref="F155:H155"/>
    <mergeCell ref="I155:K155"/>
    <mergeCell ref="I163:K163"/>
    <mergeCell ref="I193:K193"/>
    <mergeCell ref="I221:K221"/>
    <mergeCell ref="F228:H228"/>
    <mergeCell ref="I228:K228"/>
    <mergeCell ref="C399:E399"/>
    <mergeCell ref="F399:H399"/>
    <mergeCell ref="C421:E421"/>
    <mergeCell ref="C431:E431"/>
    <mergeCell ref="F431:H431"/>
    <mergeCell ref="C363:E363"/>
    <mergeCell ref="I237:K237"/>
    <mergeCell ref="I243:K243"/>
    <mergeCell ref="I255:K255"/>
    <mergeCell ref="I348:K348"/>
    <mergeCell ref="I378:K378"/>
    <mergeCell ref="I267:K267"/>
    <mergeCell ref="I303:K303"/>
    <mergeCell ref="I399:K399"/>
    <mergeCell ref="F421:H421"/>
    <mergeCell ref="I421:K421"/>
    <mergeCell ref="I431:K431"/>
    <mergeCell ref="F450:H450"/>
    <mergeCell ref="I450:K450"/>
    <mergeCell ref="C477:E477"/>
    <mergeCell ref="F477:H477"/>
    <mergeCell ref="I477:K477"/>
    <mergeCell ref="C458:E458"/>
    <mergeCell ref="F458:H458"/>
    <mergeCell ref="I458:K458"/>
    <mergeCell ref="C466:E466"/>
    <mergeCell ref="F466:H466"/>
    <mergeCell ref="I466:K466"/>
  </mergeCells>
  <hyperlinks>
    <hyperlink ref="B4" location="ueberblick" display="Überblick" xr:uid="{8AC72705-027A-4D92-A901-14FA22165975}"/>
    <hyperlink ref="B6" location="arbeitsblaetter" display="Arbeitsblätter" xr:uid="{9E91204F-C903-4E2A-9C89-BC485F3929F3}"/>
    <hyperlink ref="B7" location="region" display="Regionale Nutzung (Kantone, Bundesländer)" xr:uid="{8B1BCEC0-527D-465F-B1F1-0121685F1035}"/>
    <hyperlink ref="B8" location="quellen" display="Quellen (Organische Suche, direkt…)" xr:uid="{FC49AD31-07DF-4BF3-94F4-61E41EA3A8C4}"/>
    <hyperlink ref="B9" location="geraete" display="Geräte (Smartphone, Desktop…)" xr:uid="{43192553-6E4B-43AA-9DD6-6EBC0F050964}"/>
    <hyperlink ref="C3:D3" location="j" display="Themen für Jugendliche" xr:uid="{58E43EA1-94C2-4CD9-ACA4-4E393FDF1633}"/>
    <hyperlink ref="F3:H3" location="M" display="Themen für Multiplikatoren" xr:uid="{BB83DB1D-9643-4AA2-A930-C4619C1000DA}"/>
    <hyperlink ref="I3:J3" location="E" display="Themen für Eltern" xr:uid="{EDF898DB-9B6D-445B-BEBD-24C5E0C17892}"/>
    <hyperlink ref="B5" location="tools" display="Tools | Überblicksseiten" xr:uid="{E2CC931F-7184-45E7-8D6D-FB130FE55C00}"/>
    <hyperlink ref="C4" location="j_alkohol" display="Alkohol" xr:uid="{80944293-086B-4AAD-AEFA-8816EA1F9654}"/>
    <hyperlink ref="C5" location="j_beruf" display="Beruf" xr:uid="{0FAD2E15-1DAD-430C-800C-6DF78C29AFF2}"/>
    <hyperlink ref="C6" location="j_cannabis" display="Cannabis" xr:uid="{A951F889-9965-4737-A3E0-CB26FA0A8BCA}"/>
    <hyperlink ref="C7" location="j_ernaehrung" display="Ernährung" xr:uid="{8F9F9740-F917-4776-B293-930D669241FB}"/>
    <hyperlink ref="C8" location="j_freizeit" display="Freizeit" xr:uid="{B7617238-F9C7-4B6A-934F-5310D32E134F}"/>
    <hyperlink ref="C9" location="j_gewalt" display="Gewalt" xr:uid="{D9CC9260-FB8D-483A-AB21-68512604DB54}"/>
    <hyperlink ref="C10:D10" location="j_gewicht" display="Gewicht | Essstörungen" xr:uid="{2AB76869-602B-4560-95DA-0AEE7FE5E429}"/>
    <hyperlink ref="C11" location="j_gs" display="Glücksspiel" xr:uid="{5A8ED09E-5628-4ECF-8527-8F846904DBE8}"/>
    <hyperlink ref="C12:D12" location="j_hg" display="Häusliche Gewalt" xr:uid="{3CD71C32-5416-402D-986F-FE58B8E61A5F}"/>
    <hyperlink ref="C13" location="j_jr" display="Jugendrechte" xr:uid="{54DD41C8-E155-4EC1-8D32-11950EEC64DD}"/>
    <hyperlink ref="C14" location="j_laerm" display="Lärm" xr:uid="{65D5057D-4360-4A55-A875-7B0554D0A65A}"/>
    <hyperlink ref="C15:E15" location="j_webprofi" display="Medienkompetenz | Webprofi" xr:uid="{674B04E6-97A2-4794-9CB6-8999AAAAF5A3}"/>
    <hyperlink ref="C16" location="j_onlinesucht" display="Onlinesucht" xr:uid="{83531D63-C4A6-4DE7-A61B-50DD9BCBFFEF}"/>
    <hyperlink ref="C17:D17" location="j_ps" display="Psychische Störungen" xr:uid="{71BB98FE-D148-4741-A063-78A06C67D05B}"/>
    <hyperlink ref="C18" location="j_rauchen" display="Rauchen" xr:uid="{828A4B58-0DB4-4A54-8A95-8F2E3CECC67F}"/>
    <hyperlink ref="C19:E19" location="j_selbstwert" display="Selbstwert | Selbstvertrauen" xr:uid="{095A3D8F-269D-44D5-8656-1DB1CAD2F8C0}"/>
    <hyperlink ref="C20:D20" location="j_sex" display="Sexualität, Liebe, Identität" xr:uid="{C0017AE3-BF08-4511-8421-C09834EF17C8}"/>
    <hyperlink ref="C21" location="j_sport" display="Sport" xr:uid="{082AF717-FF0E-4C72-AE00-37EEC7B635B1}"/>
    <hyperlink ref="C22" location="j_stress" display="Stress" xr:uid="{628306A9-4863-4180-9563-2E190D99C6B8}"/>
    <hyperlink ref="C23" location="j_suizid" display="Suizidalität" xr:uid="{E7174B25-53B9-43C9-BB54-A6B1791BF656}"/>
    <hyperlink ref="C24" location="j_vorurteile" display="Vorurteile" xr:uid="{A29955A6-2681-4151-A2E5-E23D47D35885}"/>
    <hyperlink ref="F4:H4" location="M_FF" display="Früherkennung &amp; Frühintervention" xr:uid="{4A78DD98-3445-49CC-8545-90818A56440B}"/>
    <hyperlink ref="F5:G5" location="M_stressmanagement" display="Stressmanagement" xr:uid="{AC1F2869-35D1-4F2E-BF7F-051264018893}"/>
    <hyperlink ref="F6:G6" location="M_Klassenmanagement" display="Klassenmanagement" xr:uid="{AC54B7A9-AF32-492F-9B0C-E4BF3556D8EE}"/>
    <hyperlink ref="F7" location="M_smartdrugs" display="Smart drugs" xr:uid="{936F45DA-A2A9-4D1C-B5FF-38EA9BF36AB1}"/>
    <hyperlink ref="I4:J4" location="E_Erziehung" display="Erziehung | Beziehung" xr:uid="{2854E9CE-3F2D-4DA4-A072-CFB2A002A03F}"/>
    <hyperlink ref="I5:J5" location="E_psBelastungen" display="Psychische Belastungen" xr:uid="{308B0112-B007-45E7-9CCE-16B20D962599}"/>
    <hyperlink ref="I6" location="E_Onlinesucht" display="Onlinesucht" xr:uid="{58881674-645D-4C5E-AF9A-BFD2B81EB242}"/>
    <hyperlink ref="B35" location="region" display="Kantonale Verbreitung | Bundesländer" xr:uid="{9135CC48-689B-48D7-879F-49BF689FA7F7}"/>
    <hyperlink ref="B39" location="j_alkohol" display="Alkohol" xr:uid="{17CA8634-4963-40FB-9D77-D88D9FC63083}"/>
    <hyperlink ref="B40" location="j_beruf" display="Arbeit" xr:uid="{2BA35AE0-AC31-4D2A-8EAB-4AFBB2DBE84C}"/>
    <hyperlink ref="B41" location="j_cannabis" display="Cannabis" xr:uid="{C64BCFD5-99C1-4CD4-AD64-242AF2B00ADD}"/>
    <hyperlink ref="B42" location="j_ernaehrung" display="Ernährung" xr:uid="{9BF67B35-C51C-4DC4-96E8-95945FE30253}"/>
    <hyperlink ref="B44" location="j_gewalt" display="Gewalt" xr:uid="{2E5836D8-3321-4ABA-ADA9-CA26C48F27C6}"/>
    <hyperlink ref="B45" location="j_hg" display="Gewalt zwischen Eltern*" xr:uid="{43411AE8-14B2-47E7-A385-6E0442A013FC}"/>
    <hyperlink ref="B46" location="j_gewicht" display="Gewicht, Essstörungen" xr:uid="{FAA6FB1E-18A9-4753-A125-5B839C34C0FE}"/>
    <hyperlink ref="B49" location="j_laerm" display="Lärm" xr:uid="{117FD25F-CE76-447A-A882-886BE94FA287}"/>
    <hyperlink ref="B50" location="j_webprofi" display="Medienkompetenz | Webprofi" xr:uid="{12641716-CC3B-499B-AE1B-7825D7DE7759}"/>
    <hyperlink ref="B53" location="j_rauchen" display="Rauchen" xr:uid="{1B327A2D-5320-4C80-8FD4-0C7F1E9452EA}"/>
    <hyperlink ref="B54" location="j_selbstwert" display="Selbstvertrauen" xr:uid="{EFAB60F8-09CA-400D-8E82-4A21B7B588A1}"/>
    <hyperlink ref="B55" location="j_sex" display="Sexualität, Beziehung, Identität" xr:uid="{B0DC8A88-7F2D-447C-BA6E-5E663BC09130}"/>
    <hyperlink ref="B56" location="j_sport" display="Sport" xr:uid="{055A13EC-3725-4785-87CA-B0CC91E7637D}"/>
    <hyperlink ref="B57" location="j_stress" display="Stress" xr:uid="{F49D05FF-CC3D-4D5C-9884-B6A168B29C07}"/>
    <hyperlink ref="B58" location="j_suizid" display="Suizidalität" xr:uid="{7340F8BC-BEA9-4361-8E08-9A0C56B2F043}"/>
    <hyperlink ref="B62" location="M_FF" display="Früherkennung &amp; Frühintervention" xr:uid="{16069ADA-1812-4C02-B44E-C22B106A452F}"/>
    <hyperlink ref="B63" location="M_Klassenmanagement" display="PädagogInnen-Gesundheit**" xr:uid="{2465C39A-1765-4DD5-A2FE-4AF229924547}"/>
    <hyperlink ref="B68" location="arbeitsblaetter" display="Arbeitsblätter - Download" xr:uid="{E194E34E-51EB-482F-A002-3FAEC36F49F6}"/>
    <hyperlink ref="B72" location="E_Erziehung" display="Erziehung, Beziehung" xr:uid="{74F2DCBD-6741-46CC-9B0D-E1BB63814CAD}"/>
    <hyperlink ref="B73" location="E_psBelastungen" display="Psychische Belastungen" xr:uid="{856F63EC-4DEE-4366-9BE2-A44E93BE7C24}"/>
    <hyperlink ref="B74" location="E_Onlinesucht" display="Onlinesucht***" xr:uid="{22D01B99-662C-4101-992D-4361F1E01952}"/>
    <hyperlink ref="A65" r:id="rId1" xr:uid="{71C8D3DD-A02A-4933-8C2B-E2229FDBA3AE}"/>
    <hyperlink ref="A67" r:id="rId2" xr:uid="{1E49EC27-43F1-4D98-8836-AA85637804AB}"/>
    <hyperlink ref="A69" r:id="rId3" xr:uid="{94AFDDF0-D528-4C87-85F2-9FE2DB764A63}"/>
    <hyperlink ref="A80" r:id="rId4" xr:uid="{4B066E98-D983-4665-840D-675F8F000CC1}"/>
    <hyperlink ref="A81" r:id="rId5" xr:uid="{42E511CE-6F9C-4573-B632-E56E3B67BA48}"/>
    <hyperlink ref="A83" r:id="rId6" xr:uid="{A9F33BAB-2479-45F1-A526-741A57462F70}"/>
    <hyperlink ref="A84" r:id="rId7" xr:uid="{6B723C01-8D77-4454-A6BF-6131201AC0E8}"/>
    <hyperlink ref="A85" r:id="rId8" xr:uid="{001545F0-B852-435C-816C-560669B23F86}"/>
    <hyperlink ref="A86" r:id="rId9" xr:uid="{6FC68A4D-B300-4FBF-A309-916CAA36AE69}"/>
    <hyperlink ref="C96:E96" r:id="rId10" display="feel-ok.ch/alkohol" xr:uid="{F8A7174B-E5FA-4C51-8C57-9612B27A826F}"/>
    <hyperlink ref="F96:H96" r:id="rId11" display="feel-ok.at/alkohol" xr:uid="{5BB98A99-9580-4418-A8A0-8EA22ECDFA6E}"/>
    <hyperlink ref="I96:K96" r:id="rId12" display="feelok.de/alkohol" xr:uid="{399552AB-2FCD-462C-8343-6DD1F5AE579A}"/>
    <hyperlink ref="A79" r:id="rId13" xr:uid="{224039C9-3DFC-4C7B-8A75-FC9D51B1191A}"/>
    <hyperlink ref="A78" r:id="rId14" xr:uid="{151D0459-4F43-4C7D-B570-AC847C5EF825}"/>
    <hyperlink ref="C114:E114" r:id="rId15" display="feel-ok.ch/beruf" xr:uid="{084B8A42-5A1E-4231-8ED1-902073BCA5CE}"/>
    <hyperlink ref="F114:H114" r:id="rId16" display="feel-ok.at/beruf" xr:uid="{6BC703E6-D9B8-46C4-8427-2E7241C21091}"/>
    <hyperlink ref="C128:E128" r:id="rId17" display="feel-ok.ch/cannabis" xr:uid="{606DD0C1-EB84-45DE-9ED5-604D093B53D9}"/>
    <hyperlink ref="F128:H128" r:id="rId18" display="feel-ok.at/cannabis" xr:uid="{0EC74747-A315-4802-BF5E-0F5DA7F4BC9F}"/>
    <hyperlink ref="I128:K128" r:id="rId19" display="feelok.de/cannabis" xr:uid="{A2D9CED4-DBCE-4ACC-A4A8-1ADDE63C040C}"/>
    <hyperlink ref="C145:E145" r:id="rId20" display="feel-ok.ch/essen" xr:uid="{D865957B-A590-49C4-A2FA-52B74B24B736}"/>
    <hyperlink ref="F145:H145" r:id="rId21" display="feel-ok.at/essen" xr:uid="{5B79BAF2-4E8E-4EBA-BA64-70336BB06FC6}"/>
    <hyperlink ref="C155:E155" r:id="rId22" display="feel-ok.ch/freizeit" xr:uid="{ABAD7B7D-5E33-44B4-B4E8-979A2E5FA719}"/>
    <hyperlink ref="C163:E163" r:id="rId23" display="feel-ok.ch/gewalt" xr:uid="{F03A716A-09FA-43CE-8BA2-51473208D5CB}"/>
    <hyperlink ref="F163:H163" r:id="rId24" display="feel-ok.at/gewalt" xr:uid="{CB1DE012-9169-41DF-9572-1A58EB694283}"/>
    <hyperlink ref="C193:E193" r:id="rId25" display="feel-ok.ch/gewicht" xr:uid="{594BAD21-64CD-42F5-A5C7-B0EC4C3E0814}"/>
    <hyperlink ref="F193:H193" r:id="rId26" display="feel-ok.at/gewicht" xr:uid="{AB578C8C-982E-4A95-BEE4-4A085DD708FE}"/>
    <hyperlink ref="C221:E221" r:id="rId27" display="feel-ok.ch/gs" xr:uid="{8ABBA1B3-6EB3-4F29-B134-5ED1A332358D}"/>
    <hyperlink ref="F221:H221" r:id="rId28" display="feel-ok.at/gs" xr:uid="{5CD12AC2-9E06-4EC8-AED8-03567382BD32}"/>
    <hyperlink ref="C228:E228" r:id="rId29" display="feel-ok.ch/hg" xr:uid="{D832A495-68B2-49D8-B0E6-13F1099BB38E}"/>
    <hyperlink ref="C237:E237" r:id="rId30" display="feel-ok.ch/jugendrechte" xr:uid="{1CBBAE5D-FC16-4212-9F78-0015854C3F13}"/>
    <hyperlink ref="F243:H243" r:id="rId31" display="feel-ok.at/laerm" xr:uid="{7A043B62-ED27-4136-AA95-98768E1922E2}"/>
    <hyperlink ref="F255:H255" r:id="rId32" display="feel-ok.at/onlinesucht" xr:uid="{88F45687-8F51-4952-BED0-98AF5A6ECF37}"/>
    <hyperlink ref="C257" location="j_webprofi_onlinesucht" display="CHF | Statistik" xr:uid="{7B8234D3-F3FA-49D7-96A3-D1E98314F6A0}"/>
    <hyperlink ref="C261:E261" r:id="rId33" display="feel-ok.ch/ps-stoerung" xr:uid="{F15AD0FE-8AFB-49BB-B74C-D6BF82939FE8}"/>
    <hyperlink ref="C267:E267" r:id="rId34" display="feel-ok.ch/rauchen" xr:uid="{F6C63BD1-8847-4128-8798-3D9A5B1CCEE1}"/>
    <hyperlink ref="F267:H267" r:id="rId35" display="feel-ok.at/rauchen ↗" xr:uid="{D01F0B09-2A22-4A9A-8ED2-A66141D971D7}"/>
    <hyperlink ref="I267:K267" r:id="rId36" display="feelok.de/tabak ↗" xr:uid="{F1F67886-97FB-4114-A15B-97A78DEB697D}"/>
    <hyperlink ref="C303:E303" r:id="rId37" display="feel-ok.ch/sv" xr:uid="{04043C45-E769-4C02-ADAD-E4EDDCFB485B}"/>
    <hyperlink ref="F303:H303" r:id="rId38" display="feel-ok.at/sv ↗" xr:uid="{A1B295F3-AA90-4B4C-9E2B-ADAB7875CEE7}"/>
    <hyperlink ref="I303:K303" r:id="rId39" display="feelok.de/sv ↗" xr:uid="{8A48D3B1-A4E5-4434-A280-EAAB85181586}"/>
    <hyperlink ref="C313:E313" r:id="rId40" display="feel-ok.ch/sex" xr:uid="{510DC2A8-3DD7-4D54-B575-EAE2D62CA325}"/>
    <hyperlink ref="F313:H313" r:id="rId41" display="feel-ok.at/sex" xr:uid="{661AAAA0-E734-41D9-A7B0-C0D85F1E7B52}"/>
    <hyperlink ref="C348:E348" r:id="rId42" display="feel-ok.ch/sport" xr:uid="{3BC3C7B9-2472-46FB-83C4-BE5AB6886A9B}"/>
    <hyperlink ref="F348:H348" r:id="rId43" display="feel-ok.at/sport" xr:uid="{219420AF-1CEA-4719-89E7-F558B3016140}"/>
    <hyperlink ref="C363:E363" r:id="rId44" display="feel-ok.ch/stress" xr:uid="{A3B0EB7D-B5C2-425C-A4B1-B21E6E9DA05A}"/>
    <hyperlink ref="F363:H363" r:id="rId45" display="feel-ok.at/stress" xr:uid="{0C7460CD-473F-4EA5-8393-23BCD9AB8C6B}"/>
    <hyperlink ref="I363:K363" r:id="rId46" display="feelok.de/stress" xr:uid="{7110C759-13D1-49C4-95CA-8E74B32E3160}"/>
    <hyperlink ref="C378:E378" r:id="rId47" display="feel-ok.ch/suizid" xr:uid="{90B8C51A-0226-4700-92ED-C2CE891FB2E6}"/>
    <hyperlink ref="F378:H378" r:id="rId48" display="feel-ok.at/suizid" xr:uid="{AE6D7F68-AC8C-485A-9A86-D3C8ABCA6442}"/>
    <hyperlink ref="C393:E393" r:id="rId49" display="feel-ok.ch/vorurteile" xr:uid="{9357FCB2-B197-457F-9EDD-DAD5D14E003E}"/>
    <hyperlink ref="C399:E399" r:id="rId50" display="feel-ok.ch/webprofi" xr:uid="{EA5CD7A9-2CE4-4CDB-9B3E-125D38076C27}"/>
    <hyperlink ref="F399:H399" r:id="rId51" display="feel-ok.at/webprofi" xr:uid="{BD264A61-34C6-4989-9EDF-6B8C2A730C0E}"/>
    <hyperlink ref="C421:E421" r:id="rId52" display="feel-ok.ch/+FF" xr:uid="{37C0462B-F83C-408F-ABC4-A2681EC5728B}"/>
    <hyperlink ref="F431:H431" r:id="rId53" display="feel-ok.at/+pg" xr:uid="{10861DC0-5AD5-44CF-AB21-79EB9F682495}"/>
    <hyperlink ref="C450:E450" r:id="rId54" display="feel-ok.ch/+smartdrugs" xr:uid="{47713EA1-EFBF-49FA-B21D-FCEC94EF7BE5}"/>
    <hyperlink ref="C458:E458" r:id="rId55" display="feel-ok.ch/erziehung" xr:uid="{8A40FAE2-E62E-43D9-B415-8C5194682497}"/>
    <hyperlink ref="F458:H458" r:id="rId56" display="feel-ok.at/erziehung" xr:uid="{CFAD0B9F-380B-4831-9B54-62AD98E73387}"/>
    <hyperlink ref="C466:E466" r:id="rId57" display="feel-ok.ch/psychischeStoerungen" xr:uid="{E2A60865-20F1-4CEF-9054-A194F23CF857}"/>
    <hyperlink ref="F466:H466" r:id="rId58" display="feel-ok.at/belastungen ↗" xr:uid="{BE8950C5-F44B-469D-AE13-19561F7D3D69}"/>
    <hyperlink ref="C477:E477" r:id="rId59" display="feel-ok.ch/onlinesucht" xr:uid="{87BA2EBB-6F4C-41BB-AA7D-60CF4243193B}"/>
    <hyperlink ref="F477:H477" r:id="rId60" display="feel-ok.at/onlinesucht" xr:uid="{9D04D93E-22A8-492B-BFA8-B9A92376A23F}"/>
    <hyperlink ref="C490:E490" r:id="rId61" display="feel-ok.ch/arbeitsblaetter" xr:uid="{3818AE67-37BC-44B4-B3D5-88E4F1B110E1}"/>
    <hyperlink ref="F490:H490" r:id="rId62" display="feel-ok.at/arbeitsblaetter" xr:uid="{54026BEB-8DE1-4F93-9773-E5FDDC20A113}"/>
    <hyperlink ref="I490:K490" r:id="rId63" display="feelok.de/arbeitsblaetter" xr:uid="{6304FE5A-BD1A-4216-B305-DD3CDA4C0221}"/>
  </hyperlinks>
  <pageMargins left="0.7" right="0.7" top="0.78740157499999996" bottom="0.78740157499999996" header="0.3" footer="0.3"/>
  <pageSetup paperSize="9" orientation="portrait" horizontalDpi="0" verticalDpi="0" r:id="rId64"/>
  <legacyDrawing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38</vt:i4>
      </vt:variant>
    </vt:vector>
  </HeadingPairs>
  <TitlesOfParts>
    <vt:vector size="39" baseType="lpstr">
      <vt:lpstr>Nutzung feel-ok</vt:lpstr>
      <vt:lpstr>arbeitsblaetter</vt:lpstr>
      <vt:lpstr>E</vt:lpstr>
      <vt:lpstr>E_Erziehung</vt:lpstr>
      <vt:lpstr>E_Onlinesucht</vt:lpstr>
      <vt:lpstr>E_psBelastungen</vt:lpstr>
      <vt:lpstr>geraete</vt:lpstr>
      <vt:lpstr>j</vt:lpstr>
      <vt:lpstr>j_alkohol</vt:lpstr>
      <vt:lpstr>j_beruf</vt:lpstr>
      <vt:lpstr>j_cannabis</vt:lpstr>
      <vt:lpstr>j_ernaehrung</vt:lpstr>
      <vt:lpstr>j_freizeit</vt:lpstr>
      <vt:lpstr>j_gewalt</vt:lpstr>
      <vt:lpstr>j_gewicht</vt:lpstr>
      <vt:lpstr>j_gs</vt:lpstr>
      <vt:lpstr>j_hg</vt:lpstr>
      <vt:lpstr>j_jr</vt:lpstr>
      <vt:lpstr>j_laerm</vt:lpstr>
      <vt:lpstr>j_onlinesucht</vt:lpstr>
      <vt:lpstr>j_ps</vt:lpstr>
      <vt:lpstr>j_rauchen</vt:lpstr>
      <vt:lpstr>j_selbstwert</vt:lpstr>
      <vt:lpstr>j_sex</vt:lpstr>
      <vt:lpstr>j_sport</vt:lpstr>
      <vt:lpstr>j_stress</vt:lpstr>
      <vt:lpstr>j_suizid</vt:lpstr>
      <vt:lpstr>j_vorurteile</vt:lpstr>
      <vt:lpstr>j_webprofi</vt:lpstr>
      <vt:lpstr>j_webprofi_onlinesucht</vt:lpstr>
      <vt:lpstr>M</vt:lpstr>
      <vt:lpstr>M_FF</vt:lpstr>
      <vt:lpstr>M_Klassenmanagement</vt:lpstr>
      <vt:lpstr>M_smartdrugs</vt:lpstr>
      <vt:lpstr>M_stressmanagement</vt:lpstr>
      <vt:lpstr>quellen</vt:lpstr>
      <vt:lpstr>region</vt:lpstr>
      <vt:lpstr>tools</vt:lpstr>
      <vt:lpstr>ueberblick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Padlina</dc:creator>
  <cp:lastModifiedBy>Oliver Padlina</cp:lastModifiedBy>
  <dcterms:created xsi:type="dcterms:W3CDTF">2018-11-02T08:59:39Z</dcterms:created>
  <dcterms:modified xsi:type="dcterms:W3CDTF">2019-01-04T10:33:32Z</dcterms:modified>
</cp:coreProperties>
</file>